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5" r:id="rId4"/>
    <sheet name="Posto 12x36 noturno ISS 3%" sheetId="26" r:id="rId5"/>
    <sheet name="Posto 12x36 diurno ISS 5%" sheetId="28" r:id="rId6"/>
    <sheet name="Posto 12x36 noturno ISS 5%" sheetId="29" r:id="rId7"/>
    <sheet name="Planilha de Apoio - P 12 x 36" sheetId="4" r:id="rId8"/>
    <sheet name="CAM - Seg Sab" sheetId="14" r:id="rId9"/>
    <sheet name="Planlha de Apoio CAM S Sáb" sheetId="20" r:id="rId10"/>
    <sheet name="CAM Seg Sex" sheetId="30" r:id="rId11"/>
    <sheet name="Planlha de Apoio CAM Seg Sex" sheetId="31" r:id="rId12"/>
    <sheet name="AME Seg Sáb" sheetId="32" r:id="rId13"/>
    <sheet name="Planlha de Apoio AME S Sáb" sheetId="33" r:id="rId14"/>
  </sheets>
  <definedNames>
    <definedName name="_xlnm.Print_Area" localSheetId="8">'CAM - Seg Sab'!$A$1:$D$139</definedName>
    <definedName name="_xlnm.Print_Area" localSheetId="1">'Posto 12x36 diurno ISS 2%'!$A$1:$D$137</definedName>
    <definedName name="_xlnm.Print_Area" localSheetId="2">'Posto 12x36 noturno ISS 2%'!$A$1:$D$139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1" l="1"/>
  <c r="D11" i="32"/>
  <c r="C107" i="32"/>
  <c r="C110" i="32" s="1"/>
  <c r="C134" i="32" s="1"/>
  <c r="C106" i="32"/>
  <c r="C47" i="32"/>
  <c r="C49" i="32" s="1"/>
  <c r="C57" i="32" s="1"/>
  <c r="C45" i="32"/>
  <c r="C44" i="32"/>
  <c r="B46" i="33"/>
  <c r="C46" i="33" s="1"/>
  <c r="D42" i="33"/>
  <c r="D41" i="33"/>
  <c r="D40" i="33"/>
  <c r="D39" i="33"/>
  <c r="D38" i="33"/>
  <c r="D37" i="33"/>
  <c r="C33" i="33"/>
  <c r="D33" i="33" s="1"/>
  <c r="C32" i="33"/>
  <c r="D32" i="33" s="1"/>
  <c r="C31" i="33"/>
  <c r="D31" i="33" s="1"/>
  <c r="C30" i="33"/>
  <c r="D30" i="33" s="1"/>
  <c r="C29" i="33"/>
  <c r="D29" i="33" s="1"/>
  <c r="D25" i="33"/>
  <c r="D20" i="33"/>
  <c r="D19" i="33"/>
  <c r="D21" i="33" s="1"/>
  <c r="A17" i="33"/>
  <c r="C14" i="33"/>
  <c r="B14" i="33"/>
  <c r="D14" i="33" s="1"/>
  <c r="E10" i="33"/>
  <c r="E6" i="33"/>
  <c r="C119" i="32"/>
  <c r="C116" i="32"/>
  <c r="C117" i="32" s="1"/>
  <c r="C85" i="32"/>
  <c r="C79" i="32"/>
  <c r="C65" i="32"/>
  <c r="E38" i="32"/>
  <c r="C38" i="32"/>
  <c r="C68" i="32" s="1"/>
  <c r="C32" i="32"/>
  <c r="C24" i="32"/>
  <c r="C11" i="32"/>
  <c r="D10" i="32" s="1"/>
  <c r="E10" i="32" s="1"/>
  <c r="D34" i="33" l="1"/>
  <c r="C70" i="32"/>
  <c r="C86" i="32" s="1"/>
  <c r="C124" i="32"/>
  <c r="E11" i="32"/>
  <c r="E13" i="32"/>
  <c r="F90" i="32"/>
  <c r="F91" i="32" s="1"/>
  <c r="F92" i="32" s="1"/>
  <c r="F93" i="32" s="1"/>
  <c r="C91" i="32" s="1"/>
  <c r="C92" i="32" s="1"/>
  <c r="C99" i="32" s="1"/>
  <c r="D11" i="14"/>
  <c r="C11" i="14"/>
  <c r="D10" i="14"/>
  <c r="E10" i="14" s="1"/>
  <c r="E12" i="32" l="1"/>
  <c r="C13" i="32" s="1"/>
  <c r="C12" i="32"/>
  <c r="C14" i="32" s="1"/>
  <c r="E11" i="14"/>
  <c r="E12" i="14" s="1"/>
  <c r="C13" i="14" s="1"/>
  <c r="E13" i="14"/>
  <c r="C12" i="14"/>
  <c r="D85" i="32" l="1"/>
  <c r="C98" i="32" s="1"/>
  <c r="C100" i="32" s="1"/>
  <c r="C133" i="32" s="1"/>
  <c r="D65" i="32"/>
  <c r="D23" i="32"/>
  <c r="D84" i="32"/>
  <c r="D64" i="32"/>
  <c r="D22" i="32"/>
  <c r="D83" i="32"/>
  <c r="D69" i="32"/>
  <c r="D82" i="32"/>
  <c r="C130" i="32"/>
  <c r="D81" i="32"/>
  <c r="D80" i="32"/>
  <c r="D67" i="32"/>
  <c r="D79" i="32"/>
  <c r="D66" i="32"/>
  <c r="D24" i="32"/>
  <c r="D68" i="32"/>
  <c r="F29" i="11"/>
  <c r="F23" i="11"/>
  <c r="F11" i="11"/>
  <c r="G11" i="11" s="1"/>
  <c r="D35" i="32" l="1"/>
  <c r="D34" i="32"/>
  <c r="D33" i="32"/>
  <c r="D32" i="32"/>
  <c r="D38" i="32"/>
  <c r="C56" i="32" s="1"/>
  <c r="D31" i="32"/>
  <c r="C55" i="32"/>
  <c r="D37" i="32"/>
  <c r="D30" i="32"/>
  <c r="D36" i="32"/>
  <c r="D70" i="32"/>
  <c r="C132" i="32" s="1"/>
  <c r="C107" i="30"/>
  <c r="C106" i="30"/>
  <c r="C47" i="30"/>
  <c r="C45" i="30"/>
  <c r="C44" i="30"/>
  <c r="D42" i="31"/>
  <c r="D41" i="31"/>
  <c r="D40" i="31"/>
  <c r="B46" i="31" s="1"/>
  <c r="C46" i="31" s="1"/>
  <c r="D39" i="31"/>
  <c r="D38" i="31"/>
  <c r="D37" i="31"/>
  <c r="C33" i="31"/>
  <c r="D33" i="31" s="1"/>
  <c r="C32" i="31"/>
  <c r="D32" i="31" s="1"/>
  <c r="C31" i="31"/>
  <c r="D31" i="31" s="1"/>
  <c r="C30" i="31"/>
  <c r="D30" i="31" s="1"/>
  <c r="C29" i="31"/>
  <c r="D29" i="31" s="1"/>
  <c r="D34" i="31" s="1"/>
  <c r="D25" i="31"/>
  <c r="D20" i="31"/>
  <c r="D19" i="31"/>
  <c r="D21" i="31" s="1"/>
  <c r="A17" i="31"/>
  <c r="E10" i="31"/>
  <c r="C14" i="31" s="1"/>
  <c r="E6" i="31"/>
  <c r="B14" i="31" s="1"/>
  <c r="D14" i="31" s="1"/>
  <c r="F93" i="30"/>
  <c r="C119" i="30"/>
  <c r="C116" i="30"/>
  <c r="C117" i="30" s="1"/>
  <c r="C110" i="30"/>
  <c r="C134" i="30" s="1"/>
  <c r="F90" i="30"/>
  <c r="F91" i="30" s="1"/>
  <c r="F92" i="30" s="1"/>
  <c r="C85" i="30"/>
  <c r="C79" i="30"/>
  <c r="C65" i="30"/>
  <c r="C38" i="30"/>
  <c r="E38" i="30" s="1"/>
  <c r="C32" i="30"/>
  <c r="C24" i="30"/>
  <c r="D13" i="30"/>
  <c r="D11" i="30"/>
  <c r="C11" i="30"/>
  <c r="D10" i="30"/>
  <c r="E10" i="30" s="1"/>
  <c r="C58" i="32" l="1"/>
  <c r="C49" i="30"/>
  <c r="C57" i="30" s="1"/>
  <c r="C91" i="30"/>
  <c r="C92" i="30" s="1"/>
  <c r="C99" i="30" s="1"/>
  <c r="E13" i="30"/>
  <c r="C12" i="30" s="1"/>
  <c r="C13" i="30" s="1"/>
  <c r="E11" i="30"/>
  <c r="E12" i="30" s="1"/>
  <c r="C14" i="30"/>
  <c r="C124" i="30"/>
  <c r="C68" i="30"/>
  <c r="C131" i="32" l="1"/>
  <c r="C135" i="32" s="1"/>
  <c r="D118" i="32"/>
  <c r="D83" i="30"/>
  <c r="D69" i="30"/>
  <c r="C130" i="30"/>
  <c r="D80" i="30"/>
  <c r="D66" i="30"/>
  <c r="D85" i="30"/>
  <c r="C98" i="30" s="1"/>
  <c r="C100" i="30" s="1"/>
  <c r="C133" i="30" s="1"/>
  <c r="D65" i="30"/>
  <c r="D22" i="30"/>
  <c r="D82" i="30"/>
  <c r="D81" i="30"/>
  <c r="D67" i="30"/>
  <c r="D79" i="30"/>
  <c r="D24" i="30"/>
  <c r="D23" i="30"/>
  <c r="D84" i="30"/>
  <c r="D64" i="30"/>
  <c r="C70" i="30"/>
  <c r="C86" i="30" s="1"/>
  <c r="D68" i="30"/>
  <c r="D116" i="32" l="1"/>
  <c r="D117" i="32" s="1"/>
  <c r="D70" i="30"/>
  <c r="C132" i="30" s="1"/>
  <c r="D32" i="30"/>
  <c r="D31" i="30"/>
  <c r="C55" i="30"/>
  <c r="D30" i="30"/>
  <c r="D36" i="30"/>
  <c r="D33" i="30"/>
  <c r="D38" i="30"/>
  <c r="C56" i="30" s="1"/>
  <c r="D37" i="30"/>
  <c r="D35" i="30"/>
  <c r="D34" i="30"/>
  <c r="D123" i="32" l="1"/>
  <c r="D121" i="32"/>
  <c r="D122" i="32"/>
  <c r="D119" i="32"/>
  <c r="D120" i="32"/>
  <c r="C58" i="30"/>
  <c r="D124" i="32" l="1"/>
  <c r="C136" i="32" s="1"/>
  <c r="C137" i="32" s="1"/>
  <c r="C139" i="32" s="1"/>
  <c r="C131" i="30"/>
  <c r="C135" i="30" s="1"/>
  <c r="D118" i="30"/>
  <c r="D116" i="30" l="1"/>
  <c r="D117" i="30" l="1"/>
  <c r="D120" i="30" s="1"/>
  <c r="D119" i="30" l="1"/>
  <c r="D123" i="30"/>
  <c r="D122" i="30"/>
  <c r="D121" i="30"/>
  <c r="D124" i="30" l="1"/>
  <c r="C136" i="30" s="1"/>
  <c r="C137" i="30" s="1"/>
  <c r="C139" i="30" s="1"/>
  <c r="F10" i="11" s="1"/>
  <c r="G10" i="11" s="1"/>
  <c r="C119" i="29" l="1"/>
  <c r="C116" i="29"/>
  <c r="C117" i="29" s="1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4" i="29"/>
  <c r="C83" i="29"/>
  <c r="C82" i="29"/>
  <c r="C81" i="29"/>
  <c r="C80" i="29"/>
  <c r="C79" i="29"/>
  <c r="C85" i="29" s="1"/>
  <c r="C69" i="29"/>
  <c r="C68" i="29"/>
  <c r="C67" i="29"/>
  <c r="C66" i="29"/>
  <c r="C65" i="29"/>
  <c r="C64" i="29"/>
  <c r="C70" i="29" s="1"/>
  <c r="C49" i="29"/>
  <c r="C57" i="29" s="1"/>
  <c r="C47" i="29"/>
  <c r="C45" i="29"/>
  <c r="C44" i="29"/>
  <c r="C37" i="29"/>
  <c r="C36" i="29"/>
  <c r="C35" i="29"/>
  <c r="C34" i="29"/>
  <c r="C33" i="29"/>
  <c r="C32" i="29"/>
  <c r="C31" i="29"/>
  <c r="C30" i="29"/>
  <c r="C38" i="29" s="1"/>
  <c r="C23" i="29"/>
  <c r="C22" i="29"/>
  <c r="C24" i="29" s="1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19" i="26"/>
  <c r="C116" i="26"/>
  <c r="C107" i="26"/>
  <c r="C106" i="26"/>
  <c r="C110" i="26" s="1"/>
  <c r="C134" i="26" s="1"/>
  <c r="C84" i="26"/>
  <c r="C83" i="26"/>
  <c r="C82" i="26"/>
  <c r="C81" i="26"/>
  <c r="C80" i="26"/>
  <c r="C79" i="26"/>
  <c r="C85" i="26" s="1"/>
  <c r="C69" i="26"/>
  <c r="C68" i="26"/>
  <c r="C67" i="26"/>
  <c r="C66" i="26"/>
  <c r="C65" i="26"/>
  <c r="C64" i="26"/>
  <c r="C70" i="26" s="1"/>
  <c r="C47" i="26"/>
  <c r="C45" i="26"/>
  <c r="C44" i="26"/>
  <c r="C49" i="26" s="1"/>
  <c r="C57" i="26" s="1"/>
  <c r="C37" i="26"/>
  <c r="C36" i="26"/>
  <c r="C35" i="26"/>
  <c r="C34" i="26"/>
  <c r="C33" i="26"/>
  <c r="C32" i="26"/>
  <c r="C31" i="26"/>
  <c r="C30" i="26"/>
  <c r="C38" i="26" s="1"/>
  <c r="C23" i="26"/>
  <c r="C22" i="26"/>
  <c r="C24" i="26" s="1"/>
  <c r="D12" i="26"/>
  <c r="C11" i="26"/>
  <c r="E90" i="26" s="1"/>
  <c r="E93" i="26" s="1"/>
  <c r="E94" i="26" s="1"/>
  <c r="E95" i="26" s="1"/>
  <c r="C91" i="26" s="1"/>
  <c r="C92" i="26" s="1"/>
  <c r="C99" i="26" s="1"/>
  <c r="C122" i="25"/>
  <c r="C117" i="25"/>
  <c r="C115" i="25"/>
  <c r="C105" i="25"/>
  <c r="C108" i="25" s="1"/>
  <c r="C132" i="25" s="1"/>
  <c r="C104" i="25"/>
  <c r="C77" i="25"/>
  <c r="C83" i="25" s="1"/>
  <c r="C63" i="25"/>
  <c r="C45" i="25"/>
  <c r="C47" i="25" s="1"/>
  <c r="C55" i="25" s="1"/>
  <c r="C43" i="25"/>
  <c r="C42" i="25"/>
  <c r="E36" i="25"/>
  <c r="C36" i="25"/>
  <c r="C66" i="25" s="1"/>
  <c r="C22" i="25"/>
  <c r="C11" i="25"/>
  <c r="C12" i="25" s="1"/>
  <c r="C124" i="29" l="1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C124" i="26"/>
  <c r="D10" i="26"/>
  <c r="E10" i="26" s="1"/>
  <c r="E11" i="26" s="1"/>
  <c r="E12" i="26" s="1"/>
  <c r="C13" i="26" s="1"/>
  <c r="C117" i="26"/>
  <c r="D20" i="25"/>
  <c r="D82" i="25"/>
  <c r="D62" i="25"/>
  <c r="D81" i="25"/>
  <c r="D67" i="25"/>
  <c r="D80" i="25"/>
  <c r="D79" i="25"/>
  <c r="C128" i="25"/>
  <c r="D78" i="25"/>
  <c r="D65" i="25"/>
  <c r="D22" i="25"/>
  <c r="D77" i="25"/>
  <c r="D64" i="25"/>
  <c r="D83" i="25"/>
  <c r="C96" i="25" s="1"/>
  <c r="D63" i="25"/>
  <c r="D21" i="25"/>
  <c r="C84" i="25"/>
  <c r="C68" i="25"/>
  <c r="D66" i="25"/>
  <c r="F88" i="25"/>
  <c r="F89" i="25" s="1"/>
  <c r="F90" i="25" s="1"/>
  <c r="F91" i="25" s="1"/>
  <c r="C89" i="25" s="1"/>
  <c r="C90" i="25" s="1"/>
  <c r="C97" i="25" s="1"/>
  <c r="G30" i="11"/>
  <c r="D84" i="29" l="1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2" i="26"/>
  <c r="C14" i="26" s="1"/>
  <c r="C98" i="25"/>
  <c r="C131" i="25" s="1"/>
  <c r="D32" i="25"/>
  <c r="D31" i="25"/>
  <c r="D30" i="25"/>
  <c r="D36" i="25"/>
  <c r="C54" i="25" s="1"/>
  <c r="D28" i="25"/>
  <c r="C53" i="25"/>
  <c r="D35" i="25"/>
  <c r="D34" i="25"/>
  <c r="D33" i="25"/>
  <c r="D29" i="25"/>
  <c r="D68" i="25"/>
  <c r="C130" i="25" s="1"/>
  <c r="C107" i="10"/>
  <c r="C106" i="10"/>
  <c r="C49" i="10"/>
  <c r="C47" i="3"/>
  <c r="D42" i="20"/>
  <c r="D41" i="20"/>
  <c r="D40" i="20"/>
  <c r="D39" i="20"/>
  <c r="D38" i="20"/>
  <c r="D37" i="20"/>
  <c r="C33" i="20"/>
  <c r="D33" i="20" s="1"/>
  <c r="C32" i="20"/>
  <c r="D32" i="20" s="1"/>
  <c r="C31" i="20"/>
  <c r="D31" i="20" s="1"/>
  <c r="C30" i="20"/>
  <c r="D30" i="20" s="1"/>
  <c r="D29" i="20"/>
  <c r="C29" i="20"/>
  <c r="D25" i="20"/>
  <c r="C47" i="14" s="1"/>
  <c r="D20" i="20"/>
  <c r="D19" i="20"/>
  <c r="D21" i="20" s="1"/>
  <c r="C45" i="14" s="1"/>
  <c r="A17" i="20"/>
  <c r="E10" i="20"/>
  <c r="C14" i="20" s="1"/>
  <c r="E6" i="20"/>
  <c r="B14" i="20" s="1"/>
  <c r="D14" i="20" s="1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D35" i="29" l="1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C130" i="26"/>
  <c r="D82" i="26"/>
  <c r="D66" i="26"/>
  <c r="D24" i="26"/>
  <c r="D85" i="26"/>
  <c r="C98" i="26" s="1"/>
  <c r="C100" i="26" s="1"/>
  <c r="C133" i="26" s="1"/>
  <c r="D81" i="26"/>
  <c r="D69" i="26"/>
  <c r="D65" i="26"/>
  <c r="D23" i="26"/>
  <c r="D22" i="26"/>
  <c r="D84" i="26"/>
  <c r="D80" i="26"/>
  <c r="D68" i="26"/>
  <c r="D64" i="26"/>
  <c r="D83" i="26"/>
  <c r="D79" i="26"/>
  <c r="D67" i="26"/>
  <c r="C56" i="25"/>
  <c r="C44" i="14"/>
  <c r="C49" i="14" s="1"/>
  <c r="B46" i="20"/>
  <c r="C46" i="20" s="1"/>
  <c r="D34" i="20"/>
  <c r="D34" i="4"/>
  <c r="C105" i="3" s="1"/>
  <c r="D14" i="4"/>
  <c r="C42" i="3" s="1"/>
  <c r="D21" i="4"/>
  <c r="C43" i="3" s="1"/>
  <c r="B46" i="4"/>
  <c r="C46" i="4" s="1"/>
  <c r="C131" i="29" l="1"/>
  <c r="C135" i="29" s="1"/>
  <c r="D118" i="29"/>
  <c r="C129" i="28"/>
  <c r="C133" i="28" s="1"/>
  <c r="D116" i="28"/>
  <c r="D70" i="26"/>
  <c r="C132" i="26" s="1"/>
  <c r="D37" i="26"/>
  <c r="D33" i="26"/>
  <c r="D35" i="26"/>
  <c r="C55" i="26"/>
  <c r="D36" i="26"/>
  <c r="D32" i="26"/>
  <c r="D31" i="26"/>
  <c r="D38" i="26"/>
  <c r="C56" i="26" s="1"/>
  <c r="D34" i="26"/>
  <c r="D30" i="26"/>
  <c r="C129" i="25"/>
  <c r="C133" i="25" s="1"/>
  <c r="D116" i="25"/>
  <c r="C107" i="14"/>
  <c r="C106" i="14"/>
  <c r="C104" i="3"/>
  <c r="C32" i="14"/>
  <c r="C116" i="14"/>
  <c r="C116" i="10"/>
  <c r="D12" i="10"/>
  <c r="D123" i="29" l="1"/>
  <c r="D122" i="29"/>
  <c r="D121" i="29"/>
  <c r="D116" i="29"/>
  <c r="D117" i="29"/>
  <c r="D119" i="29" s="1"/>
  <c r="D114" i="28"/>
  <c r="C58" i="26"/>
  <c r="D121" i="25"/>
  <c r="D114" i="25"/>
  <c r="D115" i="25"/>
  <c r="D118" i="25" s="1"/>
  <c r="C47" i="10"/>
  <c r="D124" i="29" l="1"/>
  <c r="C136" i="29" s="1"/>
  <c r="C137" i="29" s="1"/>
  <c r="C139" i="29" s="1"/>
  <c r="D120" i="29"/>
  <c r="D120" i="28"/>
  <c r="D121" i="28"/>
  <c r="D115" i="28"/>
  <c r="D117" i="28" s="1"/>
  <c r="D122" i="28" s="1"/>
  <c r="C134" i="28" s="1"/>
  <c r="C135" i="28" s="1"/>
  <c r="C137" i="28" s="1"/>
  <c r="D118" i="28"/>
  <c r="D119" i="28"/>
  <c r="C131" i="26"/>
  <c r="C135" i="26" s="1"/>
  <c r="D118" i="26"/>
  <c r="D117" i="25"/>
  <c r="D122" i="25" s="1"/>
  <c r="C134" i="25" s="1"/>
  <c r="C135" i="25" s="1"/>
  <c r="C137" i="25" s="1"/>
  <c r="D119" i="25"/>
  <c r="D120" i="25"/>
  <c r="C45" i="10"/>
  <c r="C44" i="10"/>
  <c r="D123" i="26" l="1"/>
  <c r="D122" i="26"/>
  <c r="D116" i="26"/>
  <c r="D117" i="26"/>
  <c r="D119" i="26" l="1"/>
  <c r="D124" i="26" s="1"/>
  <c r="C136" i="26" s="1"/>
  <c r="C137" i="26" s="1"/>
  <c r="C139" i="26" s="1"/>
  <c r="D120" i="26"/>
  <c r="D121" i="26"/>
  <c r="C119" i="14" l="1"/>
  <c r="C117" i="14"/>
  <c r="C79" i="14"/>
  <c r="C85" i="14" s="1"/>
  <c r="C65" i="14"/>
  <c r="C38" i="14"/>
  <c r="C24" i="14"/>
  <c r="C63" i="3"/>
  <c r="C77" i="3"/>
  <c r="F90" i="14" l="1"/>
  <c r="F91" i="14" s="1"/>
  <c r="F92" i="14" s="1"/>
  <c r="E38" i="14"/>
  <c r="C124" i="14"/>
  <c r="C68" i="14"/>
  <c r="C64" i="10"/>
  <c r="C66" i="10"/>
  <c r="C67" i="10"/>
  <c r="C69" i="10"/>
  <c r="F93" i="14" l="1"/>
  <c r="C91" i="14" s="1"/>
  <c r="C92" i="14" s="1"/>
  <c r="C99" i="14" s="1"/>
  <c r="C57" i="14"/>
  <c r="C70" i="14"/>
  <c r="C86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0" i="14" l="1"/>
  <c r="C134" i="14" s="1"/>
  <c r="C117" i="10"/>
  <c r="C85" i="10"/>
  <c r="C119" i="10"/>
  <c r="C38" i="10"/>
  <c r="C11" i="10"/>
  <c r="C14" i="14" l="1"/>
  <c r="E90" i="10"/>
  <c r="E93" i="10" s="1"/>
  <c r="E94" i="10" s="1"/>
  <c r="E95" i="10" s="1"/>
  <c r="D10" i="10"/>
  <c r="E10" i="10" s="1"/>
  <c r="E11" i="10" s="1"/>
  <c r="C124" i="10"/>
  <c r="D23" i="14" l="1"/>
  <c r="D66" i="14"/>
  <c r="D80" i="14"/>
  <c r="D81" i="14"/>
  <c r="D85" i="14"/>
  <c r="C98" i="14" s="1"/>
  <c r="C100" i="14" s="1"/>
  <c r="C133" i="14" s="1"/>
  <c r="D83" i="14"/>
  <c r="D22" i="14"/>
  <c r="D68" i="14"/>
  <c r="D65" i="14"/>
  <c r="D69" i="14"/>
  <c r="D84" i="14"/>
  <c r="D24" i="14"/>
  <c r="D82" i="14"/>
  <c r="D79" i="14"/>
  <c r="C130" i="14"/>
  <c r="D64" i="14"/>
  <c r="D67" i="14"/>
  <c r="C92" i="10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35" i="14"/>
  <c r="D32" i="14"/>
  <c r="D33" i="14"/>
  <c r="D38" i="14"/>
  <c r="C56" i="14" s="1"/>
  <c r="D36" i="14"/>
  <c r="D37" i="14"/>
  <c r="D30" i="14"/>
  <c r="C55" i="14"/>
  <c r="D31" i="14"/>
  <c r="D34" i="14"/>
  <c r="D70" i="14"/>
  <c r="C132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58" i="14" l="1"/>
  <c r="C131" i="14" s="1"/>
  <c r="C135" i="14" s="1"/>
  <c r="D118" i="14" l="1"/>
  <c r="D116" i="14"/>
  <c r="D117" i="14" l="1"/>
  <c r="C108" i="3"/>
  <c r="C132" i="3" s="1"/>
  <c r="D119" i="14" l="1"/>
  <c r="D121" i="14"/>
  <c r="D123" i="14"/>
  <c r="D122" i="14"/>
  <c r="D120" i="14"/>
  <c r="C110" i="10"/>
  <c r="C134" i="10" s="1"/>
  <c r="C117" i="3"/>
  <c r="C122" i="3" s="1"/>
  <c r="C97" i="3"/>
  <c r="C65" i="10"/>
  <c r="C36" i="3"/>
  <c r="C66" i="3" s="1"/>
  <c r="D124" i="14" l="1"/>
  <c r="C136" i="14" s="1"/>
  <c r="C137" i="14" s="1"/>
  <c r="C139" i="14" s="1"/>
  <c r="C68" i="3"/>
  <c r="C68" i="10"/>
  <c r="D68" i="10" s="1"/>
  <c r="D65" i="10"/>
  <c r="G29" i="11" l="1"/>
  <c r="G31" i="11" s="1"/>
  <c r="G32" i="11" s="1"/>
  <c r="G33" i="11" s="1"/>
  <c r="F9" i="11"/>
  <c r="D70" i="10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9" i="11" l="1"/>
  <c r="G12" i="11" s="1"/>
  <c r="G23" i="11"/>
  <c r="G24" i="11" s="1"/>
  <c r="G25" i="11" s="1"/>
  <c r="G26" i="11" s="1"/>
  <c r="F17" i="11"/>
  <c r="G17" i="11" s="1"/>
  <c r="G18" i="11" s="1"/>
  <c r="G19" i="11" s="1"/>
  <c r="G20" i="11" s="1"/>
  <c r="G13" i="11" l="1"/>
  <c r="G14" i="11" s="1"/>
  <c r="G36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6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7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<sst xmlns="http://schemas.openxmlformats.org/spreadsheetml/2006/main" count="1837" uniqueCount="178">
  <si>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</si>
  <si>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</si>
  <si>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</si>
  <si>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</si>
  <si>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</si>
  <si>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</si>
  <si>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</si>
  <si>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</si>
  <si>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</si>
  <si>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</si>
  <si>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</si>
  <si>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</si>
  <si>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</si>
  <si>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</si>
  <si>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</si>
  <si>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</si>
  <si>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</si>
  <si>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</si>
  <si>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</si>
  <si>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</si>
  <si>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</si>
  <si>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</si>
  <si>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</si>
  <si>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</si>
  <si>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</si>
  <si>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</si>
  <si>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</si>
  <si>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</si>
  <si>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</si>
  <si>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</si>
  <si>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</si>
  <si>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</si>
  <si>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</si>
  <si>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</si>
  <si>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</si>
  <si>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</si>
  <si>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</si>
  <si>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</si>
  <si>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</si>
  <si>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</si>
  <si>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</si>
  <si>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</si>
  <si>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</si>
  <si>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</si>
  <si>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</si>
  <si>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</si>
  <si>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</si>
  <si>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</si>
  <si>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</si>
  <si>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</si>
  <si>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</si>
  <si>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</si>
  <si>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</si>
  <si>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</si>
  <si>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</si>
  <si>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</si>
  <si>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</si>
  <si>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</si>
  <si>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</si>
  <si>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</si>
  <si>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</si>
  <si>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</si>
  <si>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</si>
  <si>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</si>
  <si>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</si>
  <si>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</si>
  <si>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</si>
  <si>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</si>
  <si>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</si>
  <si>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</si>
  <si>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</si>
  <si>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</si>
  <si>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</si>
  <si>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</si>
  <si>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</si>
  <si>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</si>
  <si>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</si>
  <si>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</si>
  <si>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</si>
  <si>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</si>
  <si>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</si>
  <si>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</si>
  <si>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</si>
  <si>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</si>
  <si>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</si>
  <si>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</si>
  <si>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</si>
  <si>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</si>
  <si>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</si>
  <si>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</si>
  <si>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</si>
  <si>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</si>
  <si>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</si>
  <si>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</si>
  <si>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</si>
  <si>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</si>
  <si>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</si>
  <si>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</si>
  <si>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</si>
  <si>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</si>
  <si>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</si>
  <si>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</si>
  <si>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</si>
  <si>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</si>
  <si>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</si>
  <si>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</si>
  <si>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</si>
  <si>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</si>
  <si>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</si>
  <si>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</si>
  <si>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</si>
  <si>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</si>
  <si>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</si>
  <si>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</si>
  <si>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</si>
  <si>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</si>
  <si>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</si>
  <si>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</si>
  <si>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</si>
  <si>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</si>
  <si>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</si>
  <si>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</si>
  <si>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</si>
  <si>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</si>
  <si>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</si>
  <si>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</si>
  <si>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</si>
  <si>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</si>
  <si>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</si>
  <si>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</si>
  <si>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</si>
  <si>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</si>
  <si>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</si>
  <si>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</si>
  <si>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</si>
  <si>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</si>
  <si>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</si>
  <si>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</si>
  <si>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</si>
  <si>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</si>
  <si>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</si>
  <si>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</si>
  <si>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</si>
  <si>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</si>
  <si>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</si>
  <si>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</si>
  <si>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</si>
  <si>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</si>
  <si>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</si>
  <si>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</si>
  <si>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</si>
  <si>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</si>
  <si>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</si>
  <si>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</si>
  <si>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Extra</t>
  </si>
  <si>
    <t>Reflexo DSR S/ HE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</si>
  <si>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</si>
  <si>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</si>
  <si>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</si>
  <si>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</si>
  <si>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</si>
  <si>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</si>
  <si>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</si>
  <si>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</si>
  <si>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</si>
  <si>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</si>
  <si>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VIGILANTE DIURNO - POSTO - 16 Horas Seg à Sexta e 11 horas Sábados</t>
  </si>
  <si>
    <t>Posto Seg Sex</t>
  </si>
  <si>
    <t>CUSTO EFETIVO DO VALE TRANSPORTE - SEGUNDA À SEXTA</t>
  </si>
  <si>
    <t>CAM (CAMPINAS) Rua Sacramento, 490 - Campinas/SP (ISS 5%)</t>
  </si>
  <si>
    <t>Seg. à Sexta das 10h30 às 22h30 e Sábado das 8h30 às 20h30</t>
  </si>
  <si>
    <t>Seg. à Sexta das 7h00 às 16h00</t>
  </si>
  <si>
    <t>JUN ( JUNDIAÍ) Rua Vicente Magaglio, 50 - Jundiaí/SP (ISS 2%)</t>
  </si>
  <si>
    <t>LIM (LIMEIRA) Rua Quadros Sobrinho, 01   Limeira - SP (ISS 5%)</t>
  </si>
  <si>
    <t>AME (AMERICANA) Rua Dr. Angelino Sanchez, 800 Americana/SP (ISS 3%)</t>
  </si>
  <si>
    <t>Seg. à Sexta das 7h30 às 23h00 e Sábado das 7h30 às 17h30</t>
  </si>
  <si>
    <t>Hora Noturna Adicional</t>
  </si>
  <si>
    <t>Valor Total Mensal (Campinas, Jundiaí, Limeira e Americana)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</si>
</sst>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8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22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29" fillId="0" borderId="0" xfId="54" applyFont="1"/>
    <xf numFmtId="44" fontId="29" fillId="0" borderId="0" xfId="0" applyNumberFormat="1" applyFont="1"/>
    <xf numFmtId="0" fontId="0" fillId="41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3"/>
  <sheetViews>
    <sheetView tabSelected="1" topLeftCell="A25" workbookViewId="0">
      <selection activeCell="C44" sqref="C44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62" t="s">
        <v>159</v>
      </c>
      <c r="C2" s="162"/>
      <c r="D2" s="163"/>
      <c r="E2" s="163"/>
      <c r="F2" s="163"/>
      <c r="G2" s="163"/>
    </row>
    <row r="3" spans="2:8" ht="28.5" customHeight="1" x14ac:dyDescent="0.3">
      <c r="B3" s="162" t="s">
        <v>160</v>
      </c>
      <c r="C3" s="162"/>
      <c r="D3" s="163"/>
      <c r="E3" s="163"/>
      <c r="F3" s="163"/>
      <c r="G3" s="163"/>
    </row>
    <row r="4" spans="2:8" ht="28.5" customHeight="1" x14ac:dyDescent="0.3">
      <c r="B4" s="162" t="s">
        <v>161</v>
      </c>
      <c r="C4" s="162"/>
      <c r="D4" s="163"/>
      <c r="E4" s="163"/>
      <c r="F4" s="163"/>
      <c r="G4" s="163"/>
    </row>
    <row r="5" spans="2:8" ht="15" thickBot="1" x14ac:dyDescent="0.35"/>
    <row r="6" spans="2:8" ht="15" thickBot="1" x14ac:dyDescent="0.35">
      <c r="B6" s="152" t="s">
        <v>133</v>
      </c>
      <c r="C6" s="153"/>
      <c r="D6" s="153"/>
      <c r="E6" s="153"/>
      <c r="F6" s="153"/>
      <c r="G6" s="154"/>
      <c r="H6" s="56"/>
    </row>
    <row r="7" spans="2:8" ht="15" thickBot="1" x14ac:dyDescent="0.35">
      <c r="B7" s="152"/>
      <c r="C7" s="153"/>
      <c r="D7" s="153"/>
      <c r="E7" s="153"/>
      <c r="F7" s="153"/>
      <c r="G7" s="154"/>
      <c r="H7" s="56"/>
    </row>
    <row r="8" spans="2:8" ht="21" thickBot="1" x14ac:dyDescent="0.35">
      <c r="B8" s="141" t="s">
        <v>134</v>
      </c>
      <c r="C8" s="143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41.4" thickBot="1" x14ac:dyDescent="0.35">
      <c r="B9" s="147">
        <v>1</v>
      </c>
      <c r="C9" s="158" t="s">
        <v>169</v>
      </c>
      <c r="D9" s="58" t="s">
        <v>170</v>
      </c>
      <c r="E9" s="59">
        <v>1</v>
      </c>
      <c r="F9" s="63">
        <f>'CAM - Seg Sab'!C139</f>
        <v>15079.049077872689</v>
      </c>
      <c r="G9" s="64">
        <f>E9*F9</f>
        <v>15079.049077872689</v>
      </c>
      <c r="H9" s="56"/>
    </row>
    <row r="10" spans="2:8" ht="32.4" customHeight="1" thickBot="1" x14ac:dyDescent="0.35">
      <c r="B10" s="148"/>
      <c r="C10" s="159"/>
      <c r="D10" s="58" t="s">
        <v>171</v>
      </c>
      <c r="E10" s="59">
        <v>1</v>
      </c>
      <c r="F10" s="63">
        <f>'CAM Seg Sex'!C139</f>
        <v>7453.0476413737488</v>
      </c>
      <c r="G10" s="64">
        <f t="shared" ref="G10:G11" si="0">E10*F10</f>
        <v>7453.0476413737488</v>
      </c>
      <c r="H10" s="56"/>
    </row>
    <row r="11" spans="2:8" ht="32.4" customHeight="1" thickBot="1" x14ac:dyDescent="0.35">
      <c r="B11" s="148"/>
      <c r="C11" s="160"/>
      <c r="D11" s="58" t="s">
        <v>139</v>
      </c>
      <c r="E11" s="59">
        <v>2</v>
      </c>
      <c r="F11" s="63">
        <f>'Posto 12x36 diurno ISS 5%'!C137+'Posto 12x36 noturno ISS 5%'!C139</f>
        <v>29361.124622011961</v>
      </c>
      <c r="G11" s="64">
        <f t="shared" si="0"/>
        <v>58722.249244023922</v>
      </c>
      <c r="H11" s="56"/>
    </row>
    <row r="12" spans="2:8" ht="15" thickBot="1" x14ac:dyDescent="0.35">
      <c r="B12" s="148"/>
      <c r="C12" s="141" t="s">
        <v>140</v>
      </c>
      <c r="D12" s="142"/>
      <c r="E12" s="142"/>
      <c r="F12" s="143"/>
      <c r="G12" s="65">
        <f>SUM(G9:G11)</f>
        <v>81254.34596327036</v>
      </c>
      <c r="H12" s="56"/>
    </row>
    <row r="13" spans="2:8" ht="15" thickBot="1" x14ac:dyDescent="0.35">
      <c r="B13" s="148"/>
      <c r="C13" s="150" t="s">
        <v>142</v>
      </c>
      <c r="D13" s="151"/>
      <c r="E13" s="151"/>
      <c r="F13" s="66">
        <v>0.1</v>
      </c>
      <c r="G13" s="67">
        <f>F13*G12</f>
        <v>8125.4345963270362</v>
      </c>
      <c r="H13" s="56"/>
    </row>
    <row r="14" spans="2:8" ht="15" thickBot="1" x14ac:dyDescent="0.35">
      <c r="B14" s="149"/>
      <c r="C14" s="144" t="s">
        <v>141</v>
      </c>
      <c r="D14" s="145"/>
      <c r="E14" s="145"/>
      <c r="F14" s="146"/>
      <c r="G14" s="67">
        <f>G13+G12</f>
        <v>89379.780559597391</v>
      </c>
      <c r="H14" s="56"/>
    </row>
    <row r="15" spans="2:8" ht="15" thickBot="1" x14ac:dyDescent="0.35">
      <c r="B15" s="60"/>
      <c r="C15" s="61"/>
      <c r="D15" s="61"/>
      <c r="E15" s="61"/>
      <c r="F15" s="61"/>
      <c r="G15" s="62"/>
      <c r="H15" s="56"/>
    </row>
    <row r="16" spans="2:8" ht="21" thickBot="1" x14ac:dyDescent="0.35">
      <c r="B16" s="141" t="s">
        <v>134</v>
      </c>
      <c r="C16" s="143"/>
      <c r="D16" s="123" t="s">
        <v>135</v>
      </c>
      <c r="E16" s="123" t="s">
        <v>136</v>
      </c>
      <c r="F16" s="123" t="s">
        <v>137</v>
      </c>
      <c r="G16" s="123" t="s">
        <v>138</v>
      </c>
      <c r="H16" s="56"/>
    </row>
    <row r="17" spans="2:8" ht="31.2" thickBot="1" x14ac:dyDescent="0.35">
      <c r="B17" s="147">
        <v>2</v>
      </c>
      <c r="C17" s="129" t="s">
        <v>172</v>
      </c>
      <c r="D17" s="58" t="s">
        <v>139</v>
      </c>
      <c r="E17" s="59">
        <v>1</v>
      </c>
      <c r="F17" s="63">
        <f>'Posto 12x36 diurno ISS 2%'!C137+'Posto 12x36 noturno ISS 2%'!C139</f>
        <v>28550.417085279005</v>
      </c>
      <c r="G17" s="64">
        <f>E17*F17</f>
        <v>28550.417085279005</v>
      </c>
      <c r="H17" s="56"/>
    </row>
    <row r="18" spans="2:8" ht="15" thickBot="1" x14ac:dyDescent="0.35">
      <c r="B18" s="148"/>
      <c r="C18" s="141" t="s">
        <v>140</v>
      </c>
      <c r="D18" s="142"/>
      <c r="E18" s="142"/>
      <c r="F18" s="143"/>
      <c r="G18" s="65">
        <f>SUM(G17:G17)</f>
        <v>28550.417085279005</v>
      </c>
      <c r="H18" s="56"/>
    </row>
    <row r="19" spans="2:8" ht="15" thickBot="1" x14ac:dyDescent="0.35">
      <c r="B19" s="148"/>
      <c r="C19" s="150" t="s">
        <v>142</v>
      </c>
      <c r="D19" s="151"/>
      <c r="E19" s="151"/>
      <c r="F19" s="66">
        <v>0.1</v>
      </c>
      <c r="G19" s="67">
        <f>F19*G18</f>
        <v>2855.0417085279005</v>
      </c>
      <c r="H19" s="56"/>
    </row>
    <row r="20" spans="2:8" ht="15" thickBot="1" x14ac:dyDescent="0.35">
      <c r="B20" s="149"/>
      <c r="C20" s="144" t="s">
        <v>141</v>
      </c>
      <c r="D20" s="145"/>
      <c r="E20" s="145"/>
      <c r="F20" s="146"/>
      <c r="G20" s="67">
        <f>G19+G18</f>
        <v>31405.458793806905</v>
      </c>
      <c r="H20" s="56"/>
    </row>
    <row r="21" spans="2:8" ht="15" thickBot="1" x14ac:dyDescent="0.35">
      <c r="B21" s="125"/>
      <c r="C21" s="126"/>
      <c r="D21" s="126"/>
      <c r="E21" s="126"/>
      <c r="F21" s="126"/>
      <c r="G21" s="127"/>
      <c r="H21" s="56"/>
    </row>
    <row r="22" spans="2:8" ht="21" thickBot="1" x14ac:dyDescent="0.35">
      <c r="B22" s="141" t="s">
        <v>134</v>
      </c>
      <c r="C22" s="143"/>
      <c r="D22" s="123" t="s">
        <v>135</v>
      </c>
      <c r="E22" s="123" t="s">
        <v>136</v>
      </c>
      <c r="F22" s="123" t="s">
        <v>137</v>
      </c>
      <c r="G22" s="123" t="s">
        <v>138</v>
      </c>
      <c r="H22" s="56"/>
    </row>
    <row r="23" spans="2:8" ht="31.2" thickBot="1" x14ac:dyDescent="0.35">
      <c r="B23" s="147">
        <v>3</v>
      </c>
      <c r="C23" s="129" t="s">
        <v>173</v>
      </c>
      <c r="D23" s="58" t="s">
        <v>139</v>
      </c>
      <c r="E23" s="59">
        <v>1</v>
      </c>
      <c r="F23" s="63">
        <f>'Posto 12x36 diurno ISS 5%'!C137+'Posto 12x36 noturno ISS 5%'!C139</f>
        <v>29361.124622011961</v>
      </c>
      <c r="G23" s="64">
        <f>E23*F23</f>
        <v>29361.124622011961</v>
      </c>
      <c r="H23" s="56"/>
    </row>
    <row r="24" spans="2:8" ht="15" thickBot="1" x14ac:dyDescent="0.35">
      <c r="B24" s="148"/>
      <c r="C24" s="141" t="s">
        <v>140</v>
      </c>
      <c r="D24" s="142"/>
      <c r="E24" s="142"/>
      <c r="F24" s="143"/>
      <c r="G24" s="65">
        <f>SUM(G23:G23)</f>
        <v>29361.124622011961</v>
      </c>
      <c r="H24" s="56"/>
    </row>
    <row r="25" spans="2:8" ht="15" thickBot="1" x14ac:dyDescent="0.35">
      <c r="B25" s="148"/>
      <c r="C25" s="150" t="s">
        <v>142</v>
      </c>
      <c r="D25" s="151"/>
      <c r="E25" s="151"/>
      <c r="F25" s="66">
        <v>0.1</v>
      </c>
      <c r="G25" s="67">
        <f>F25*G24</f>
        <v>2936.1124622011962</v>
      </c>
      <c r="H25" s="56"/>
    </row>
    <row r="26" spans="2:8" ht="15" thickBot="1" x14ac:dyDescent="0.35">
      <c r="B26" s="149"/>
      <c r="C26" s="144" t="s">
        <v>141</v>
      </c>
      <c r="D26" s="145"/>
      <c r="E26" s="145"/>
      <c r="F26" s="146"/>
      <c r="G26" s="67">
        <f>G25+G24</f>
        <v>32297.237084213157</v>
      </c>
      <c r="H26" s="56"/>
    </row>
    <row r="27" spans="2:8" ht="15" thickBot="1" x14ac:dyDescent="0.35">
      <c r="B27" s="125"/>
      <c r="C27" s="126"/>
      <c r="D27" s="126"/>
      <c r="E27" s="126"/>
      <c r="F27" s="126"/>
      <c r="G27" s="127"/>
      <c r="H27" s="56"/>
    </row>
    <row r="28" spans="2:8" ht="21" thickBot="1" x14ac:dyDescent="0.35">
      <c r="B28" s="141" t="s">
        <v>134</v>
      </c>
      <c r="C28" s="143"/>
      <c r="D28" s="128" t="s">
        <v>135</v>
      </c>
      <c r="E28" s="128" t="s">
        <v>136</v>
      </c>
      <c r="F28" s="128" t="s">
        <v>137</v>
      </c>
      <c r="G28" s="128" t="s">
        <v>138</v>
      </c>
      <c r="H28" s="56"/>
    </row>
    <row r="29" spans="2:8" ht="21" thickBot="1" x14ac:dyDescent="0.35">
      <c r="B29" s="147">
        <v>4</v>
      </c>
      <c r="C29" s="158" t="s">
        <v>174</v>
      </c>
      <c r="D29" s="58" t="s">
        <v>139</v>
      </c>
      <c r="E29" s="59">
        <v>1</v>
      </c>
      <c r="F29" s="63">
        <f>'Posto 12x36 diurno ISS 3%'!C137+'Posto 12x36 noturno ISS 3%'!C139</f>
        <v>28820.652930856653</v>
      </c>
      <c r="G29" s="64">
        <f>E29*F29</f>
        <v>28820.652930856653</v>
      </c>
      <c r="H29" s="56"/>
    </row>
    <row r="30" spans="2:8" ht="36.6" customHeight="1" thickBot="1" x14ac:dyDescent="0.35">
      <c r="B30" s="148"/>
      <c r="C30" s="161"/>
      <c r="D30" s="58" t="s">
        <v>175</v>
      </c>
      <c r="E30" s="59">
        <v>1</v>
      </c>
      <c r="F30" s="63">
        <f>'AME Seg Sáb'!C139</f>
        <v>14910.22749693611</v>
      </c>
      <c r="G30" s="64">
        <f>E30*F30</f>
        <v>14910.22749693611</v>
      </c>
      <c r="H30" s="56"/>
    </row>
    <row r="31" spans="2:8" ht="15" thickBot="1" x14ac:dyDescent="0.35">
      <c r="B31" s="148"/>
      <c r="C31" s="141" t="s">
        <v>140</v>
      </c>
      <c r="D31" s="142"/>
      <c r="E31" s="142"/>
      <c r="F31" s="143"/>
      <c r="G31" s="65">
        <f>SUM(G29:G30)</f>
        <v>43730.880427792763</v>
      </c>
      <c r="H31" s="56"/>
    </row>
    <row r="32" spans="2:8" ht="15" thickBot="1" x14ac:dyDescent="0.35">
      <c r="B32" s="148"/>
      <c r="C32" s="150" t="s">
        <v>142</v>
      </c>
      <c r="D32" s="151"/>
      <c r="E32" s="151"/>
      <c r="F32" s="66">
        <v>0.1</v>
      </c>
      <c r="G32" s="67">
        <f>F32*G31</f>
        <v>4373.0880427792763</v>
      </c>
      <c r="H32" s="56"/>
    </row>
    <row r="33" spans="2:8" ht="15" thickBot="1" x14ac:dyDescent="0.35">
      <c r="B33" s="149"/>
      <c r="C33" s="144" t="s">
        <v>141</v>
      </c>
      <c r="D33" s="145"/>
      <c r="E33" s="145"/>
      <c r="F33" s="146"/>
      <c r="G33" s="67">
        <f>G32+G31</f>
        <v>48103.968470572043</v>
      </c>
      <c r="H33" s="56"/>
    </row>
    <row r="34" spans="2:8" x14ac:dyDescent="0.3">
      <c r="B34" s="125"/>
      <c r="C34" s="126"/>
      <c r="D34" s="126"/>
      <c r="E34" s="126"/>
      <c r="F34" s="126"/>
      <c r="G34" s="127"/>
      <c r="H34" s="56"/>
    </row>
    <row r="35" spans="2:8" ht="15" thickBot="1" x14ac:dyDescent="0.35"/>
    <row r="36" spans="2:8" ht="15.6" thickTop="1" thickBot="1" x14ac:dyDescent="0.35">
      <c r="B36" s="155" t="s">
        <v>177</v>
      </c>
      <c r="C36" s="156"/>
      <c r="D36" s="156"/>
      <c r="E36" s="156"/>
      <c r="F36" s="157"/>
      <c r="G36" s="79">
        <f>G14+G20+G26+G33</f>
        <v>201186.44490818947</v>
      </c>
    </row>
    <row r="37" spans="2:8" ht="15" thickTop="1" x14ac:dyDescent="0.3"/>
    <row r="40" spans="2:8" x14ac:dyDescent="0.3">
      <c r="B40" s="140" t="s">
        <v>162</v>
      </c>
      <c r="C40" s="140"/>
      <c r="D40" s="140"/>
      <c r="E40" s="140"/>
      <c r="F40" s="140"/>
      <c r="G40" s="140"/>
    </row>
    <row r="43" spans="2:8" x14ac:dyDescent="0.3">
      <c r="C43" t="s">
        <v>163</v>
      </c>
    </row>
  </sheetData>
  <sheetProtection password="F668" sheet="1" objects="1" scenarios="1"/>
  <mergeCells count="32">
    <mergeCell ref="B2:C2"/>
    <mergeCell ref="B3:C3"/>
    <mergeCell ref="B4:C4"/>
    <mergeCell ref="D2:G2"/>
    <mergeCell ref="D3:G3"/>
    <mergeCell ref="D4:G4"/>
    <mergeCell ref="B6:G6"/>
    <mergeCell ref="B8:C8"/>
    <mergeCell ref="B9:B14"/>
    <mergeCell ref="C13:E13"/>
    <mergeCell ref="B36:F36"/>
    <mergeCell ref="B7:G7"/>
    <mergeCell ref="B16:C16"/>
    <mergeCell ref="C9:C11"/>
    <mergeCell ref="B28:C28"/>
    <mergeCell ref="B29:B33"/>
    <mergeCell ref="C29:C30"/>
    <mergeCell ref="C31:F31"/>
    <mergeCell ref="C32:E32"/>
    <mergeCell ref="C33:F33"/>
    <mergeCell ref="B40:G40"/>
    <mergeCell ref="C12:F12"/>
    <mergeCell ref="C14:F14"/>
    <mergeCell ref="B17:B20"/>
    <mergeCell ref="C18:F18"/>
    <mergeCell ref="C19:E19"/>
    <mergeCell ref="C20:F20"/>
    <mergeCell ref="B22:C22"/>
    <mergeCell ref="B23:B26"/>
    <mergeCell ref="C24:F24"/>
    <mergeCell ref="C25:E25"/>
    <mergeCell ref="C26:F2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7" workbookViewId="0">
      <selection activeCell="I31" sqref="I31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193" t="s">
        <v>13</v>
      </c>
      <c r="B3" s="194"/>
      <c r="C3" s="194"/>
      <c r="D3" s="194"/>
      <c r="E3" s="195"/>
    </row>
    <row r="4" spans="1:5" ht="16.2" thickBot="1" x14ac:dyDescent="0.35">
      <c r="A4" s="193" t="s">
        <v>153</v>
      </c>
      <c r="B4" s="194"/>
      <c r="C4" s="194"/>
      <c r="D4" s="194"/>
      <c r="E4" s="195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0">
        <v>5</v>
      </c>
      <c r="C6" s="1">
        <v>2</v>
      </c>
      <c r="D6" s="48">
        <v>26</v>
      </c>
      <c r="E6" s="85">
        <f t="shared" ref="E6" si="0">B6*C6*D6</f>
        <v>260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193" t="s">
        <v>17</v>
      </c>
      <c r="B8" s="194"/>
      <c r="C8" s="194"/>
      <c r="D8" s="194"/>
      <c r="E8" s="195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196" t="s">
        <v>158</v>
      </c>
      <c r="B12" s="197"/>
      <c r="C12" s="197"/>
      <c r="D12" s="198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9">
        <f>B14-C14</f>
        <v>149.2664</v>
      </c>
      <c r="E14" s="90"/>
    </row>
    <row r="15" spans="1:5" ht="20.25" customHeight="1" thickBot="1" x14ac:dyDescent="0.35"/>
    <row r="16" spans="1:5" ht="16.2" thickBot="1" x14ac:dyDescent="0.35">
      <c r="A16" s="196" t="s">
        <v>19</v>
      </c>
      <c r="B16" s="197"/>
      <c r="C16" s="197"/>
      <c r="D16" s="198"/>
    </row>
    <row r="17" spans="1:5" ht="16.2" thickBot="1" x14ac:dyDescent="0.35">
      <c r="A17" s="196" t="str">
        <f>A4</f>
        <v>Posto Seg Sab</v>
      </c>
      <c r="B17" s="197"/>
      <c r="C17" s="197"/>
      <c r="D17" s="198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26</v>
      </c>
      <c r="D19" s="85">
        <f>(B19*C19)</f>
        <v>834.86</v>
      </c>
    </row>
    <row r="20" spans="1:5" ht="16.2" thickBot="1" x14ac:dyDescent="0.35">
      <c r="A20" s="199" t="s">
        <v>117</v>
      </c>
      <c r="B20" s="201"/>
      <c r="C20" s="77">
        <v>0.18</v>
      </c>
      <c r="D20" s="97">
        <f>((B19*C19)*C20)</f>
        <v>150.2748</v>
      </c>
    </row>
    <row r="21" spans="1:5" ht="16.2" thickBot="1" x14ac:dyDescent="0.35">
      <c r="A21" s="206" t="s">
        <v>156</v>
      </c>
      <c r="B21" s="207"/>
      <c r="C21" s="207"/>
      <c r="D21" s="111">
        <f>D19-D20</f>
        <v>684.58519999999999</v>
      </c>
    </row>
    <row r="22" spans="1:5" ht="16.5" customHeight="1" x14ac:dyDescent="0.3">
      <c r="A22" s="73"/>
      <c r="B22" s="112"/>
      <c r="C22" s="74"/>
      <c r="D22" s="113"/>
    </row>
    <row r="23" spans="1:5" ht="16.2" thickBot="1" x14ac:dyDescent="0.35">
      <c r="A23" s="202" t="s">
        <v>128</v>
      </c>
      <c r="B23" s="203"/>
      <c r="C23" s="203"/>
      <c r="D23" s="204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05" t="s">
        <v>120</v>
      </c>
      <c r="B26" s="205"/>
      <c r="C26" s="205"/>
      <c r="D26" s="205"/>
    </row>
    <row r="27" spans="1:5" ht="15.6" x14ac:dyDescent="0.3">
      <c r="A27" s="205" t="s">
        <v>126</v>
      </c>
      <c r="B27" s="205"/>
      <c r="C27" s="205"/>
      <c r="D27" s="205"/>
    </row>
    <row r="28" spans="1:5" ht="15.6" x14ac:dyDescent="0.3">
      <c r="A28" s="100" t="s">
        <v>2</v>
      </c>
      <c r="B28" s="100" t="s">
        <v>3</v>
      </c>
      <c r="C28" s="124" t="s">
        <v>113</v>
      </c>
      <c r="D28" s="100" t="s">
        <v>149</v>
      </c>
    </row>
    <row r="29" spans="1:5" x14ac:dyDescent="0.3">
      <c r="A29" s="101" t="s">
        <v>121</v>
      </c>
      <c r="B29" s="121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1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1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1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1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184" t="s">
        <v>5</v>
      </c>
      <c r="B34" s="185"/>
      <c r="C34" s="186"/>
      <c r="D34" s="101">
        <f>SUM(D29:D33)</f>
        <v>72.938749999999999</v>
      </c>
    </row>
    <row r="35" spans="1:4" ht="16.2" thickBot="1" x14ac:dyDescent="0.35">
      <c r="A35" s="187" t="s">
        <v>150</v>
      </c>
      <c r="B35" s="188"/>
      <c r="C35" s="188"/>
      <c r="D35" s="189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2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2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2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2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2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2">
        <v>40</v>
      </c>
      <c r="D42" s="69">
        <f t="shared" si="4"/>
        <v>80</v>
      </c>
    </row>
    <row r="43" spans="1:4" ht="16.2" thickBot="1" x14ac:dyDescent="0.35">
      <c r="A43" s="190" t="s">
        <v>32</v>
      </c>
      <c r="B43" s="191"/>
      <c r="C43" s="192"/>
      <c r="D43" s="105"/>
    </row>
    <row r="44" spans="1:4" ht="16.2" thickBot="1" x14ac:dyDescent="0.35">
      <c r="A44" s="190" t="s">
        <v>33</v>
      </c>
      <c r="B44" s="191"/>
      <c r="C44" s="192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03" workbookViewId="0">
      <selection activeCell="C123" sqref="C123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7" t="s">
        <v>100</v>
      </c>
      <c r="B1" s="177"/>
      <c r="C1" s="177"/>
      <c r="D1" s="177"/>
    </row>
    <row r="2" spans="1:7" ht="22.8" x14ac:dyDescent="0.4">
      <c r="A2" s="177" t="s">
        <v>101</v>
      </c>
      <c r="B2" s="177"/>
      <c r="C2" s="177"/>
      <c r="D2" s="177"/>
    </row>
    <row r="3" spans="1:7" x14ac:dyDescent="0.3">
      <c r="A3" s="181"/>
      <c r="B3" s="181"/>
      <c r="C3" s="181"/>
      <c r="D3" s="181"/>
    </row>
    <row r="4" spans="1:7" x14ac:dyDescent="0.3">
      <c r="A4" s="32" t="s">
        <v>109</v>
      </c>
      <c r="B4" s="176" t="s">
        <v>164</v>
      </c>
      <c r="C4" s="176"/>
    </row>
    <row r="5" spans="1:7" x14ac:dyDescent="0.3">
      <c r="A5" s="32" t="s">
        <v>110</v>
      </c>
      <c r="B5" s="176" t="s">
        <v>166</v>
      </c>
      <c r="C5" s="176"/>
      <c r="E5" s="53"/>
    </row>
    <row r="6" spans="1:7" x14ac:dyDescent="0.3">
      <c r="A6" s="32"/>
      <c r="B6" s="176"/>
      <c r="C6" s="176"/>
    </row>
    <row r="7" spans="1:7" x14ac:dyDescent="0.3">
      <c r="A7" s="180" t="s">
        <v>35</v>
      </c>
      <c r="B7" s="180"/>
      <c r="C7" s="180"/>
    </row>
    <row r="8" spans="1:7" ht="16.2" thickBot="1" x14ac:dyDescent="0.35">
      <c r="D8" s="78"/>
      <c r="E8" s="78"/>
      <c r="F8" s="78"/>
      <c r="G8" s="78"/>
    </row>
    <row r="9" spans="1:7" ht="16.2" thickBot="1" x14ac:dyDescent="0.35">
      <c r="A9" s="13">
        <v>1</v>
      </c>
      <c r="B9" s="130" t="s">
        <v>36</v>
      </c>
      <c r="C9" s="130" t="s">
        <v>37</v>
      </c>
      <c r="D9" s="78"/>
      <c r="E9" s="78"/>
      <c r="F9" s="78"/>
      <c r="G9" s="78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32">
        <f>C10+C11</f>
        <v>2399.2280000000001</v>
      </c>
      <c r="E10" s="132">
        <f>D10/220</f>
        <v>10.905581818181819</v>
      </c>
      <c r="F10" s="78"/>
      <c r="G10" s="78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33">
        <f>5*4.34</f>
        <v>21.7</v>
      </c>
      <c r="E11" s="132">
        <f>E10*0.2</f>
        <v>2.181116363636364</v>
      </c>
      <c r="F11" s="78"/>
      <c r="G11" s="78"/>
    </row>
    <row r="12" spans="1:7" ht="16.2" thickBot="1" x14ac:dyDescent="0.35">
      <c r="A12" s="15" t="s">
        <v>41</v>
      </c>
      <c r="B12" s="16" t="s">
        <v>154</v>
      </c>
      <c r="C12" s="23">
        <f>D13*E13</f>
        <v>75.728360145454559</v>
      </c>
      <c r="D12" s="134"/>
      <c r="E12" s="132">
        <f>E11+E10</f>
        <v>13.086698181818182</v>
      </c>
      <c r="F12" s="78"/>
      <c r="G12" s="78"/>
    </row>
    <row r="13" spans="1:7" ht="16.2" thickBot="1" x14ac:dyDescent="0.35">
      <c r="A13" s="15" t="s">
        <v>42</v>
      </c>
      <c r="B13" s="16" t="s">
        <v>155</v>
      </c>
      <c r="C13" s="23">
        <f>C12*22%</f>
        <v>16.660239232000002</v>
      </c>
      <c r="D13" s="78">
        <f>1*4.34</f>
        <v>4.34</v>
      </c>
      <c r="E13" s="135">
        <f>E10*1.6</f>
        <v>17.448930909090912</v>
      </c>
      <c r="F13" s="78"/>
      <c r="G13" s="78"/>
    </row>
    <row r="14" spans="1:7" ht="16.2" thickBot="1" x14ac:dyDescent="0.35">
      <c r="A14" s="178" t="s">
        <v>5</v>
      </c>
      <c r="B14" s="179"/>
      <c r="C14" s="39">
        <f>SUM(C10:C13)</f>
        <v>2491.6165993774548</v>
      </c>
      <c r="D14" s="78"/>
      <c r="E14" s="78"/>
      <c r="F14" s="78"/>
      <c r="G14" s="78"/>
    </row>
    <row r="15" spans="1:7" x14ac:dyDescent="0.3">
      <c r="D15" s="78"/>
      <c r="E15" s="78"/>
      <c r="F15" s="78"/>
      <c r="G15" s="78"/>
    </row>
    <row r="16" spans="1:7" x14ac:dyDescent="0.3">
      <c r="D16" s="78"/>
      <c r="E16" s="78"/>
      <c r="F16" s="78"/>
      <c r="G16" s="78"/>
    </row>
    <row r="17" spans="1:4" x14ac:dyDescent="0.3">
      <c r="A17" s="169" t="s">
        <v>48</v>
      </c>
      <c r="B17" s="169"/>
      <c r="C17" s="169"/>
    </row>
    <row r="18" spans="1:4" x14ac:dyDescent="0.3">
      <c r="A18" s="12"/>
    </row>
    <row r="19" spans="1:4" x14ac:dyDescent="0.3">
      <c r="A19" s="172" t="s">
        <v>49</v>
      </c>
      <c r="B19" s="172"/>
      <c r="C19" s="172"/>
    </row>
    <row r="20" spans="1:4" ht="16.2" thickBot="1" x14ac:dyDescent="0.35"/>
    <row r="21" spans="1:4" ht="16.2" thickBot="1" x14ac:dyDescent="0.35">
      <c r="A21" s="13" t="s">
        <v>50</v>
      </c>
      <c r="B21" s="130" t="s">
        <v>51</v>
      </c>
      <c r="C21" s="130" t="s">
        <v>57</v>
      </c>
      <c r="D21" s="130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207.55166272814199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301.48560852467205</v>
      </c>
    </row>
    <row r="24" spans="1:4" ht="16.2" thickBot="1" x14ac:dyDescent="0.35">
      <c r="A24" s="170" t="s">
        <v>5</v>
      </c>
      <c r="B24" s="171"/>
      <c r="C24" s="40">
        <f>SUM(C22:C23)</f>
        <v>0.20429999999999998</v>
      </c>
      <c r="D24" s="41">
        <f>C$14*C24</f>
        <v>509.03727125281398</v>
      </c>
    </row>
    <row r="27" spans="1:4" x14ac:dyDescent="0.3">
      <c r="A27" s="175" t="s">
        <v>54</v>
      </c>
      <c r="B27" s="175"/>
      <c r="C27" s="175"/>
      <c r="D27" s="175"/>
    </row>
    <row r="28" spans="1:4" ht="16.2" thickBot="1" x14ac:dyDescent="0.35"/>
    <row r="29" spans="1:4" ht="16.2" thickBot="1" x14ac:dyDescent="0.35">
      <c r="A29" s="13" t="s">
        <v>55</v>
      </c>
      <c r="B29" s="130" t="s">
        <v>56</v>
      </c>
      <c r="C29" s="130" t="s">
        <v>57</v>
      </c>
      <c r="D29" s="130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600.13077412605378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75.016346765756722</v>
      </c>
    </row>
    <row r="32" spans="1:4" ht="16.2" thickBot="1" x14ac:dyDescent="0.35">
      <c r="A32" s="15" t="s">
        <v>41</v>
      </c>
      <c r="B32" s="16" t="s">
        <v>60</v>
      </c>
      <c r="C32" s="114">
        <f>'Posto 12x36 diurno ISS 2%'!C30</f>
        <v>0.03</v>
      </c>
      <c r="D32" s="38">
        <f t="shared" si="0"/>
        <v>90.019616118908061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45.009808059454031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30.006538706302692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18.003923223781616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6.001307741260538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240.05230965042153</v>
      </c>
    </row>
    <row r="38" spans="1:5" ht="16.2" thickBot="1" x14ac:dyDescent="0.35">
      <c r="A38" s="170" t="s">
        <v>64</v>
      </c>
      <c r="B38" s="171"/>
      <c r="C38" s="17">
        <f>SUM(C30:C37)</f>
        <v>0.36800000000000005</v>
      </c>
      <c r="D38" s="38">
        <f t="shared" si="0"/>
        <v>1104.240624391939</v>
      </c>
      <c r="E38" s="68">
        <f>C38*C24</f>
        <v>7.5182399999999996E-2</v>
      </c>
    </row>
    <row r="41" spans="1:5" x14ac:dyDescent="0.3">
      <c r="A41" s="172" t="s">
        <v>65</v>
      </c>
      <c r="B41" s="172"/>
      <c r="C41" s="172"/>
    </row>
    <row r="42" spans="1:5" ht="16.2" thickBot="1" x14ac:dyDescent="0.35"/>
    <row r="43" spans="1:5" ht="16.2" thickBot="1" x14ac:dyDescent="0.35">
      <c r="A43" s="13" t="s">
        <v>66</v>
      </c>
      <c r="B43" s="130" t="s">
        <v>67</v>
      </c>
      <c r="C43" s="130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CAM Seg Sex'!D14</f>
        <v>109.2664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CAM Seg Sex'!D21</f>
        <v>579.26440000000002</v>
      </c>
    </row>
    <row r="46" spans="1:5" ht="16.2" thickBot="1" x14ac:dyDescent="0.35">
      <c r="A46" s="15" t="s">
        <v>41</v>
      </c>
      <c r="B46" s="16" t="s">
        <v>127</v>
      </c>
      <c r="C46" s="115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CAM Seg Sex'!D25</f>
        <v>161.0915</v>
      </c>
    </row>
    <row r="48" spans="1:5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8" t="s">
        <v>5</v>
      </c>
      <c r="B49" s="179"/>
      <c r="C49" s="23">
        <f>SUM(C44:C48)</f>
        <v>864.6223</v>
      </c>
    </row>
    <row r="52" spans="1:4" x14ac:dyDescent="0.3">
      <c r="A52" s="172" t="s">
        <v>69</v>
      </c>
      <c r="B52" s="172"/>
      <c r="C52" s="172"/>
    </row>
    <row r="53" spans="1:4" ht="16.2" thickBot="1" x14ac:dyDescent="0.35"/>
    <row r="54" spans="1:4" ht="16.2" thickBot="1" x14ac:dyDescent="0.35">
      <c r="A54" s="13">
        <v>2</v>
      </c>
      <c r="B54" s="130" t="s">
        <v>70</v>
      </c>
      <c r="C54" s="130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509.03727125281398</v>
      </c>
    </row>
    <row r="56" spans="1:4" ht="16.2" thickBot="1" x14ac:dyDescent="0.35">
      <c r="A56" s="15" t="s">
        <v>55</v>
      </c>
      <c r="B56" s="16" t="s">
        <v>56</v>
      </c>
      <c r="C56" s="23">
        <f>D38</f>
        <v>1104.240624391939</v>
      </c>
    </row>
    <row r="57" spans="1:4" ht="16.2" thickBot="1" x14ac:dyDescent="0.35">
      <c r="A57" s="15" t="s">
        <v>66</v>
      </c>
      <c r="B57" s="16" t="s">
        <v>67</v>
      </c>
      <c r="C57" s="23">
        <f>C49</f>
        <v>864.6223</v>
      </c>
    </row>
    <row r="58" spans="1:4" ht="16.2" thickBot="1" x14ac:dyDescent="0.35">
      <c r="A58" s="170" t="s">
        <v>5</v>
      </c>
      <c r="B58" s="171"/>
      <c r="C58" s="23">
        <f>SUM(C55:C57)</f>
        <v>2477.9001956447528</v>
      </c>
    </row>
    <row r="59" spans="1:4" x14ac:dyDescent="0.3">
      <c r="A59" s="2"/>
    </row>
    <row r="61" spans="1:4" x14ac:dyDescent="0.3">
      <c r="A61" s="169" t="s">
        <v>71</v>
      </c>
      <c r="B61" s="169"/>
      <c r="C61" s="169"/>
    </row>
    <row r="62" spans="1:4" ht="16.2" thickBot="1" x14ac:dyDescent="0.35"/>
    <row r="63" spans="1:4" ht="16.2" thickBot="1" x14ac:dyDescent="0.35">
      <c r="A63" s="13">
        <v>3</v>
      </c>
      <c r="B63" s="130" t="s">
        <v>72</v>
      </c>
      <c r="C63" s="130" t="s">
        <v>57</v>
      </c>
      <c r="D63" s="130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10.46478971738531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0.83718317739082482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8.9698197577588363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48.337362027922623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17.788149226275529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90.694844217339366</v>
      </c>
    </row>
    <row r="70" spans="1:4" ht="16.2" thickBot="1" x14ac:dyDescent="0.35">
      <c r="A70" s="170" t="s">
        <v>5</v>
      </c>
      <c r="B70" s="171"/>
      <c r="C70" s="27">
        <f>SUM(C64:C69)</f>
        <v>7.1075200000000005E-2</v>
      </c>
      <c r="D70" s="23">
        <f>SUM(D64:D69)</f>
        <v>177.09214812407248</v>
      </c>
    </row>
    <row r="73" spans="1:4" x14ac:dyDescent="0.3">
      <c r="A73" s="169" t="s">
        <v>79</v>
      </c>
      <c r="B73" s="169"/>
      <c r="C73" s="169"/>
    </row>
    <row r="76" spans="1:4" x14ac:dyDescent="0.3">
      <c r="A76" s="172" t="s">
        <v>80</v>
      </c>
      <c r="B76" s="172"/>
      <c r="C76" s="17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0" t="s">
        <v>82</v>
      </c>
      <c r="C78" s="130" t="s">
        <v>57</v>
      </c>
      <c r="D78" s="130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17.302893051232324</v>
      </c>
    </row>
    <row r="80" spans="1:4" ht="16.2" thickBot="1" x14ac:dyDescent="0.35">
      <c r="A80" s="15" t="s">
        <v>40</v>
      </c>
      <c r="B80" s="16" t="s">
        <v>82</v>
      </c>
      <c r="C80" s="117">
        <v>0.02</v>
      </c>
      <c r="D80" s="23">
        <f t="shared" si="1"/>
        <v>49.832331987549097</v>
      </c>
    </row>
    <row r="81" spans="1:7" ht="16.2" thickBot="1" x14ac:dyDescent="0.35">
      <c r="A81" s="15" t="s">
        <v>41</v>
      </c>
      <c r="B81" s="16" t="s">
        <v>83</v>
      </c>
      <c r="C81" s="117">
        <v>1.4999999999999999E-2</v>
      </c>
      <c r="D81" s="23">
        <f t="shared" si="1"/>
        <v>37.374248990661819</v>
      </c>
    </row>
    <row r="82" spans="1:7" ht="16.2" thickBot="1" x14ac:dyDescent="0.35">
      <c r="A82" s="15" t="s">
        <v>42</v>
      </c>
      <c r="B82" s="16" t="s">
        <v>84</v>
      </c>
      <c r="C82" s="117">
        <v>0.01</v>
      </c>
      <c r="D82" s="23">
        <f t="shared" si="1"/>
        <v>24.916165993774548</v>
      </c>
    </row>
    <row r="83" spans="1:7" ht="16.2" thickBot="1" x14ac:dyDescent="0.35">
      <c r="A83" s="15" t="s">
        <v>43</v>
      </c>
      <c r="B83" s="16" t="s">
        <v>85</v>
      </c>
      <c r="C83" s="117">
        <v>0.01</v>
      </c>
      <c r="D83" s="23">
        <f t="shared" si="1"/>
        <v>24.916165993774548</v>
      </c>
    </row>
    <row r="84" spans="1:7" ht="16.2" thickBot="1" x14ac:dyDescent="0.35">
      <c r="A84" s="15" t="s">
        <v>45</v>
      </c>
      <c r="B84" s="118" t="s">
        <v>47</v>
      </c>
      <c r="C84" s="117">
        <v>0</v>
      </c>
      <c r="D84" s="23">
        <f t="shared" si="1"/>
        <v>0</v>
      </c>
    </row>
    <row r="85" spans="1:7" ht="16.2" thickBot="1" x14ac:dyDescent="0.35">
      <c r="A85" s="170" t="s">
        <v>64</v>
      </c>
      <c r="B85" s="171"/>
      <c r="C85" s="27">
        <f>SUM(C79:C84)</f>
        <v>6.1944444444444448E-2</v>
      </c>
      <c r="D85" s="23">
        <f t="shared" si="1"/>
        <v>154.34180601699234</v>
      </c>
    </row>
    <row r="86" spans="1:7" x14ac:dyDescent="0.3">
      <c r="C86" s="53">
        <f>C24+C38+C70+C85+E38</f>
        <v>0.78050204444444449</v>
      </c>
    </row>
    <row r="88" spans="1:7" x14ac:dyDescent="0.3">
      <c r="A88" s="172" t="s">
        <v>86</v>
      </c>
      <c r="B88" s="172"/>
      <c r="C88" s="172"/>
      <c r="D88" s="78"/>
      <c r="E88" s="78"/>
      <c r="F88" s="78"/>
      <c r="G88" s="78"/>
    </row>
    <row r="89" spans="1:7" ht="16.2" thickBot="1" x14ac:dyDescent="0.35">
      <c r="A89" s="12"/>
      <c r="D89" s="78"/>
      <c r="E89" s="78"/>
      <c r="F89" s="78"/>
      <c r="G89" s="78"/>
    </row>
    <row r="90" spans="1:7" ht="16.2" thickBot="1" x14ac:dyDescent="0.35">
      <c r="A90" s="13" t="s">
        <v>87</v>
      </c>
      <c r="B90" s="130" t="s">
        <v>129</v>
      </c>
      <c r="C90" s="130" t="s">
        <v>37</v>
      </c>
      <c r="D90" s="78"/>
      <c r="E90" s="78"/>
      <c r="F90" s="132">
        <f>C10+C11</f>
        <v>2399.2280000000001</v>
      </c>
      <c r="G90" s="78"/>
    </row>
    <row r="91" spans="1:7" ht="16.2" thickBot="1" x14ac:dyDescent="0.35">
      <c r="A91" s="15" t="s">
        <v>38</v>
      </c>
      <c r="B91" s="16" t="s">
        <v>102</v>
      </c>
      <c r="C91" s="52">
        <f>F93*0.5</f>
        <v>191.93824000000004</v>
      </c>
      <c r="D91" s="78"/>
      <c r="E91" s="78"/>
      <c r="F91" s="132">
        <f>F90/220</f>
        <v>10.905581818181819</v>
      </c>
      <c r="G91" s="78"/>
    </row>
    <row r="92" spans="1:7" ht="16.2" thickBot="1" x14ac:dyDescent="0.35">
      <c r="A92" s="170" t="s">
        <v>5</v>
      </c>
      <c r="B92" s="171"/>
      <c r="C92" s="52">
        <f>C91</f>
        <v>191.93824000000004</v>
      </c>
      <c r="D92" s="78"/>
      <c r="E92" s="78"/>
      <c r="F92" s="132">
        <f>F91*1.6</f>
        <v>17.448930909090912</v>
      </c>
      <c r="G92" s="78"/>
    </row>
    <row r="93" spans="1:7" x14ac:dyDescent="0.3">
      <c r="D93" s="78"/>
      <c r="E93" s="78"/>
      <c r="F93" s="132">
        <f>F92*22</f>
        <v>383.87648000000007</v>
      </c>
      <c r="G93" s="78"/>
    </row>
    <row r="94" spans="1:7" x14ac:dyDescent="0.3">
      <c r="D94" s="78"/>
      <c r="E94" s="78"/>
      <c r="F94" s="78"/>
      <c r="G94" s="78"/>
    </row>
    <row r="95" spans="1:7" x14ac:dyDescent="0.3">
      <c r="A95" s="172" t="s">
        <v>89</v>
      </c>
      <c r="B95" s="172"/>
      <c r="C95" s="172"/>
      <c r="D95" s="78"/>
      <c r="E95" s="78"/>
      <c r="F95" s="78"/>
      <c r="G95" s="78"/>
    </row>
    <row r="96" spans="1:7" ht="16.2" thickBot="1" x14ac:dyDescent="0.35">
      <c r="A96" s="12"/>
      <c r="F96" s="72"/>
    </row>
    <row r="97" spans="1:3" ht="16.2" thickBot="1" x14ac:dyDescent="0.35">
      <c r="A97" s="13">
        <v>4</v>
      </c>
      <c r="B97" s="130" t="s">
        <v>90</v>
      </c>
      <c r="C97" s="130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154.34180601699234</v>
      </c>
    </row>
    <row r="99" spans="1:3" ht="16.2" thickBot="1" x14ac:dyDescent="0.35">
      <c r="A99" s="15" t="s">
        <v>87</v>
      </c>
      <c r="B99" s="16" t="s">
        <v>88</v>
      </c>
      <c r="C99" s="23">
        <f>C92</f>
        <v>191.93824000000004</v>
      </c>
    </row>
    <row r="100" spans="1:3" ht="16.2" thickBot="1" x14ac:dyDescent="0.35">
      <c r="A100" s="170" t="s">
        <v>5</v>
      </c>
      <c r="B100" s="171"/>
      <c r="C100" s="39">
        <f>C98+C99</f>
        <v>346.2800460169924</v>
      </c>
    </row>
    <row r="103" spans="1:3" x14ac:dyDescent="0.3">
      <c r="A103" s="169" t="s">
        <v>91</v>
      </c>
      <c r="B103" s="169"/>
      <c r="C103" s="16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0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'Planlha de Apoio CAM Seg Sex'!C46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'Planlha de Apoio CAM Seg Sex'!D34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70" t="s">
        <v>64</v>
      </c>
      <c r="B110" s="171"/>
      <c r="C110" s="23">
        <f>SUM(C106:C109)</f>
        <v>176.27208333333334</v>
      </c>
    </row>
    <row r="113" spans="1:4" x14ac:dyDescent="0.3">
      <c r="A113" s="169" t="s">
        <v>94</v>
      </c>
      <c r="B113" s="169"/>
      <c r="C113" s="16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0" t="s">
        <v>57</v>
      </c>
      <c r="D115" s="130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566.91610724966051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623.60771797462667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250.37849876681256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205.79054693162675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44.587951835185798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342.98424488604462</v>
      </c>
    </row>
    <row r="124" spans="1:4" ht="16.2" thickBot="1" x14ac:dyDescent="0.35">
      <c r="A124" s="173" t="s">
        <v>64</v>
      </c>
      <c r="B124" s="174"/>
      <c r="C124" s="44">
        <f>C116+C117+C119+C122+C123</f>
        <v>0.28650000000000003</v>
      </c>
      <c r="D124" s="45">
        <f>D116+D117+D119+D122+D123</f>
        <v>1783.8865688771443</v>
      </c>
    </row>
    <row r="127" spans="1:4" x14ac:dyDescent="0.3">
      <c r="A127" s="169" t="s">
        <v>95</v>
      </c>
      <c r="B127" s="169"/>
      <c r="C127" s="169"/>
    </row>
    <row r="128" spans="1:4" ht="16.2" thickBot="1" x14ac:dyDescent="0.35"/>
    <row r="129" spans="1:3" ht="16.2" thickBot="1" x14ac:dyDescent="0.35">
      <c r="A129" s="13"/>
      <c r="B129" s="130" t="s">
        <v>96</v>
      </c>
      <c r="C129" s="130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2491.6165993774548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2477.9001956447528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177.09214812407248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346.2800460169924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70" t="s">
        <v>97</v>
      </c>
      <c r="B135" s="171"/>
      <c r="C135" s="42">
        <f>SUM(C130:C134)</f>
        <v>5669.1610724966049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1783.8865688771443</v>
      </c>
    </row>
    <row r="137" spans="1:3" x14ac:dyDescent="0.3">
      <c r="A137" s="167" t="s">
        <v>99</v>
      </c>
      <c r="B137" s="168"/>
      <c r="C137" s="49">
        <f>C135+C136</f>
        <v>7453.0476413737488</v>
      </c>
    </row>
    <row r="138" spans="1:3" x14ac:dyDescent="0.3">
      <c r="A138" s="164" t="s">
        <v>118</v>
      </c>
      <c r="B138" s="165"/>
      <c r="C138" s="51">
        <v>1</v>
      </c>
    </row>
    <row r="139" spans="1:3" ht="16.2" thickBot="1" x14ac:dyDescent="0.35">
      <c r="A139" s="166" t="s">
        <v>119</v>
      </c>
      <c r="B139" s="166"/>
      <c r="C139" s="50">
        <f>C137*C138</f>
        <v>7453.0476413737488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A17" sqref="A17:D17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193" t="s">
        <v>13</v>
      </c>
      <c r="B3" s="194"/>
      <c r="C3" s="194"/>
      <c r="D3" s="194"/>
      <c r="E3" s="195"/>
    </row>
    <row r="4" spans="1:5" ht="16.2" thickBot="1" x14ac:dyDescent="0.35">
      <c r="A4" s="193" t="s">
        <v>167</v>
      </c>
      <c r="B4" s="194"/>
      <c r="C4" s="194"/>
      <c r="D4" s="194"/>
      <c r="E4" s="195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0">
        <v>5</v>
      </c>
      <c r="C6" s="1">
        <v>2</v>
      </c>
      <c r="D6" s="48">
        <v>22</v>
      </c>
      <c r="E6" s="85">
        <f t="shared" ref="E6" si="0">B6*C6*D6</f>
        <v>220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193" t="s">
        <v>17</v>
      </c>
      <c r="B8" s="194"/>
      <c r="C8" s="194"/>
      <c r="D8" s="194"/>
      <c r="E8" s="195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196" t="s">
        <v>168</v>
      </c>
      <c r="B12" s="197"/>
      <c r="C12" s="197"/>
      <c r="D12" s="198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89">
        <f>B14-C14</f>
        <v>109.2664</v>
      </c>
      <c r="E14" s="90"/>
    </row>
    <row r="15" spans="1:5" ht="20.25" customHeight="1" thickBot="1" x14ac:dyDescent="0.35"/>
    <row r="16" spans="1:5" ht="16.2" thickBot="1" x14ac:dyDescent="0.35">
      <c r="A16" s="196" t="s">
        <v>19</v>
      </c>
      <c r="B16" s="197"/>
      <c r="C16" s="197"/>
      <c r="D16" s="198"/>
    </row>
    <row r="17" spans="1:5" ht="16.2" thickBot="1" x14ac:dyDescent="0.35">
      <c r="A17" s="196" t="str">
        <f>A4</f>
        <v>Posto Seg Sex</v>
      </c>
      <c r="B17" s="197"/>
      <c r="C17" s="197"/>
      <c r="D17" s="198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199" t="s">
        <v>117</v>
      </c>
      <c r="B20" s="201"/>
      <c r="C20" s="77">
        <v>0.18</v>
      </c>
      <c r="D20" s="97">
        <f>((B19*C19)*C20)</f>
        <v>127.15559999999999</v>
      </c>
    </row>
    <row r="21" spans="1:5" ht="16.2" thickBot="1" x14ac:dyDescent="0.35">
      <c r="A21" s="206" t="s">
        <v>156</v>
      </c>
      <c r="B21" s="207"/>
      <c r="C21" s="207"/>
      <c r="D21" s="111">
        <f>D19-D20</f>
        <v>579.26440000000002</v>
      </c>
    </row>
    <row r="22" spans="1:5" ht="16.5" customHeight="1" x14ac:dyDescent="0.3">
      <c r="A22" s="73"/>
      <c r="B22" s="112"/>
      <c r="C22" s="74"/>
      <c r="D22" s="113"/>
    </row>
    <row r="23" spans="1:5" ht="16.2" thickBot="1" x14ac:dyDescent="0.35">
      <c r="A23" s="202" t="s">
        <v>128</v>
      </c>
      <c r="B23" s="203"/>
      <c r="C23" s="203"/>
      <c r="D23" s="204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05" t="s">
        <v>120</v>
      </c>
      <c r="B26" s="205"/>
      <c r="C26" s="205"/>
      <c r="D26" s="205"/>
    </row>
    <row r="27" spans="1:5" ht="15.6" x14ac:dyDescent="0.3">
      <c r="A27" s="205" t="s">
        <v>126</v>
      </c>
      <c r="B27" s="205"/>
      <c r="C27" s="205"/>
      <c r="D27" s="205"/>
    </row>
    <row r="28" spans="1:5" ht="15.6" x14ac:dyDescent="0.3">
      <c r="A28" s="100" t="s">
        <v>2</v>
      </c>
      <c r="B28" s="100" t="s">
        <v>3</v>
      </c>
      <c r="C28" s="131" t="s">
        <v>113</v>
      </c>
      <c r="D28" s="100" t="s">
        <v>149</v>
      </c>
    </row>
    <row r="29" spans="1:5" x14ac:dyDescent="0.3">
      <c r="A29" s="101" t="s">
        <v>121</v>
      </c>
      <c r="B29" s="121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1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1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1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1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184" t="s">
        <v>5</v>
      </c>
      <c r="B34" s="185"/>
      <c r="C34" s="186"/>
      <c r="D34" s="101">
        <f>SUM(D29:D33)</f>
        <v>72.938749999999999</v>
      </c>
    </row>
    <row r="35" spans="1:4" ht="16.2" thickBot="1" x14ac:dyDescent="0.35">
      <c r="A35" s="187" t="s">
        <v>150</v>
      </c>
      <c r="B35" s="188"/>
      <c r="C35" s="188"/>
      <c r="D35" s="189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2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2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2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2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2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2">
        <v>40</v>
      </c>
      <c r="D42" s="69">
        <f t="shared" si="4"/>
        <v>80</v>
      </c>
    </row>
    <row r="43" spans="1:4" ht="16.2" thickBot="1" x14ac:dyDescent="0.35">
      <c r="A43" s="190" t="s">
        <v>32</v>
      </c>
      <c r="B43" s="191"/>
      <c r="C43" s="192"/>
      <c r="D43" s="105"/>
    </row>
    <row r="44" spans="1:4" ht="16.2" thickBot="1" x14ac:dyDescent="0.35">
      <c r="A44" s="190" t="s">
        <v>33</v>
      </c>
      <c r="B44" s="191"/>
      <c r="C44" s="192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70" workbookViewId="0">
      <selection activeCell="D12" sqref="D1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7" t="s">
        <v>100</v>
      </c>
      <c r="B1" s="177"/>
      <c r="C1" s="177"/>
      <c r="D1" s="177"/>
    </row>
    <row r="2" spans="1:7" ht="22.8" x14ac:dyDescent="0.4">
      <c r="A2" s="177" t="s">
        <v>101</v>
      </c>
      <c r="B2" s="177"/>
      <c r="C2" s="177"/>
      <c r="D2" s="177"/>
    </row>
    <row r="3" spans="1:7" x14ac:dyDescent="0.3">
      <c r="A3" s="181"/>
      <c r="B3" s="181"/>
      <c r="C3" s="181"/>
      <c r="D3" s="181"/>
    </row>
    <row r="4" spans="1:7" x14ac:dyDescent="0.3">
      <c r="A4" s="32" t="s">
        <v>109</v>
      </c>
      <c r="B4" s="176" t="s">
        <v>164</v>
      </c>
      <c r="C4" s="176"/>
    </row>
    <row r="5" spans="1:7" x14ac:dyDescent="0.3">
      <c r="A5" s="32" t="s">
        <v>110</v>
      </c>
      <c r="B5" s="176" t="s">
        <v>166</v>
      </c>
      <c r="C5" s="176"/>
      <c r="E5" s="53"/>
    </row>
    <row r="6" spans="1:7" x14ac:dyDescent="0.3">
      <c r="A6" s="32"/>
      <c r="B6" s="176"/>
      <c r="C6" s="176"/>
    </row>
    <row r="7" spans="1:7" x14ac:dyDescent="0.3">
      <c r="A7" s="180" t="s">
        <v>35</v>
      </c>
      <c r="B7" s="180"/>
      <c r="C7" s="180"/>
    </row>
    <row r="8" spans="1:7" ht="16.2" thickBot="1" x14ac:dyDescent="0.35">
      <c r="D8" s="78"/>
      <c r="E8" s="78"/>
      <c r="F8" s="78"/>
      <c r="G8" s="78"/>
    </row>
    <row r="9" spans="1:7" ht="16.2" thickBot="1" x14ac:dyDescent="0.35">
      <c r="A9" s="13">
        <v>1</v>
      </c>
      <c r="B9" s="136" t="s">
        <v>36</v>
      </c>
      <c r="C9" s="136" t="s">
        <v>37</v>
      </c>
      <c r="D9" s="78"/>
      <c r="E9" s="78"/>
      <c r="F9" s="78"/>
      <c r="G9" s="78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32">
        <f>C10+C11</f>
        <v>2399.2280000000001</v>
      </c>
      <c r="E10" s="132">
        <f>D10/220</f>
        <v>10.905581818181819</v>
      </c>
      <c r="F10" s="78"/>
      <c r="G10" s="78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33">
        <f>5*4.34</f>
        <v>21.7</v>
      </c>
      <c r="E11" s="132">
        <f>E10*0.2</f>
        <v>2.181116363636364</v>
      </c>
      <c r="F11" s="78"/>
      <c r="G11" s="78"/>
    </row>
    <row r="12" spans="1:7" ht="16.2" thickBot="1" x14ac:dyDescent="0.35">
      <c r="A12" s="15" t="s">
        <v>41</v>
      </c>
      <c r="B12" s="16" t="s">
        <v>4</v>
      </c>
      <c r="C12" s="23">
        <f>D11*E11</f>
        <v>47.330225090909096</v>
      </c>
      <c r="D12" s="134"/>
      <c r="E12" s="132">
        <f>E11+E10</f>
        <v>13.086698181818182</v>
      </c>
      <c r="F12" s="78"/>
      <c r="G12" s="78"/>
    </row>
    <row r="13" spans="1:7" ht="16.2" thickBot="1" x14ac:dyDescent="0.35">
      <c r="A13" s="15" t="s">
        <v>42</v>
      </c>
      <c r="B13" s="16" t="s">
        <v>176</v>
      </c>
      <c r="C13" s="23">
        <f>E12*0.34</f>
        <v>4.4494773818181823</v>
      </c>
      <c r="D13" s="78"/>
      <c r="E13" s="135">
        <f>E10*1.6</f>
        <v>17.448930909090912</v>
      </c>
      <c r="F13" s="78"/>
      <c r="G13" s="78"/>
    </row>
    <row r="14" spans="1:7" ht="16.2" thickBot="1" x14ac:dyDescent="0.35">
      <c r="A14" s="178" t="s">
        <v>5</v>
      </c>
      <c r="B14" s="179"/>
      <c r="C14" s="39">
        <f>SUM(C10:C13)</f>
        <v>2451.0077024727275</v>
      </c>
      <c r="D14" s="78"/>
      <c r="E14" s="78"/>
      <c r="F14" s="78"/>
      <c r="G14" s="78"/>
    </row>
    <row r="15" spans="1:7" x14ac:dyDescent="0.3">
      <c r="D15" s="78"/>
      <c r="E15" s="78"/>
      <c r="F15" s="78"/>
      <c r="G15" s="78"/>
    </row>
    <row r="16" spans="1:7" x14ac:dyDescent="0.3">
      <c r="D16" s="78"/>
      <c r="E16" s="78"/>
      <c r="F16" s="78"/>
      <c r="G16" s="78"/>
    </row>
    <row r="17" spans="1:4" x14ac:dyDescent="0.3">
      <c r="A17" s="169" t="s">
        <v>48</v>
      </c>
      <c r="B17" s="169"/>
      <c r="C17" s="169"/>
    </row>
    <row r="18" spans="1:4" x14ac:dyDescent="0.3">
      <c r="A18" s="12"/>
    </row>
    <row r="19" spans="1:4" x14ac:dyDescent="0.3">
      <c r="A19" s="172" t="s">
        <v>49</v>
      </c>
      <c r="B19" s="172"/>
      <c r="C19" s="172"/>
    </row>
    <row r="20" spans="1:4" ht="16.2" thickBot="1" x14ac:dyDescent="0.35"/>
    <row r="21" spans="1:4" ht="16.2" thickBot="1" x14ac:dyDescent="0.35">
      <c r="A21" s="13" t="s">
        <v>50</v>
      </c>
      <c r="B21" s="136" t="s">
        <v>51</v>
      </c>
      <c r="C21" s="136" t="s">
        <v>57</v>
      </c>
      <c r="D21" s="136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204.16894161597818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296.57193199919999</v>
      </c>
    </row>
    <row r="24" spans="1:4" ht="16.2" thickBot="1" x14ac:dyDescent="0.35">
      <c r="A24" s="170" t="s">
        <v>5</v>
      </c>
      <c r="B24" s="171"/>
      <c r="C24" s="40">
        <f>SUM(C22:C23)</f>
        <v>0.20429999999999998</v>
      </c>
      <c r="D24" s="41">
        <f>C$14*C24</f>
        <v>500.7408736151782</v>
      </c>
    </row>
    <row r="27" spans="1:4" x14ac:dyDescent="0.3">
      <c r="A27" s="175" t="s">
        <v>54</v>
      </c>
      <c r="B27" s="175"/>
      <c r="C27" s="175"/>
      <c r="D27" s="175"/>
    </row>
    <row r="28" spans="1:4" ht="16.2" thickBot="1" x14ac:dyDescent="0.35"/>
    <row r="29" spans="1:4" ht="16.2" thickBot="1" x14ac:dyDescent="0.35">
      <c r="A29" s="13" t="s">
        <v>55</v>
      </c>
      <c r="B29" s="136" t="s">
        <v>56</v>
      </c>
      <c r="C29" s="136" t="s">
        <v>57</v>
      </c>
      <c r="D29" s="136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590.34971521758121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73.793714402197651</v>
      </c>
    </row>
    <row r="32" spans="1:4" ht="16.2" thickBot="1" x14ac:dyDescent="0.35">
      <c r="A32" s="15" t="s">
        <v>41</v>
      </c>
      <c r="B32" s="16" t="s">
        <v>60</v>
      </c>
      <c r="C32" s="114">
        <f>'Posto 12x36 diurno ISS 2%'!C30</f>
        <v>0.03</v>
      </c>
      <c r="D32" s="38">
        <f t="shared" si="0"/>
        <v>88.552457282637164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44.276228641318582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29.517485760879058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17.710491456527436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5.9034971521758122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236.13988608703247</v>
      </c>
    </row>
    <row r="38" spans="1:5" ht="16.2" thickBot="1" x14ac:dyDescent="0.35">
      <c r="A38" s="170" t="s">
        <v>64</v>
      </c>
      <c r="B38" s="171"/>
      <c r="C38" s="17">
        <f>SUM(C30:C37)</f>
        <v>0.36800000000000005</v>
      </c>
      <c r="D38" s="38">
        <f t="shared" si="0"/>
        <v>1086.2434760003496</v>
      </c>
      <c r="E38" s="68">
        <f>C38*C24</f>
        <v>7.5182399999999996E-2</v>
      </c>
    </row>
    <row r="41" spans="1:5" x14ac:dyDescent="0.3">
      <c r="A41" s="172" t="s">
        <v>65</v>
      </c>
      <c r="B41" s="172"/>
      <c r="C41" s="172"/>
    </row>
    <row r="42" spans="1:5" ht="16.2" thickBot="1" x14ac:dyDescent="0.35"/>
    <row r="43" spans="1:5" ht="16.2" thickBot="1" x14ac:dyDescent="0.35">
      <c r="A43" s="13" t="s">
        <v>66</v>
      </c>
      <c r="B43" s="136" t="s">
        <v>67</v>
      </c>
      <c r="C43" s="136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AME S Sáb'!D14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AME S Sáb'!D21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5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AME S Sáb'!D25</f>
        <v>161.0915</v>
      </c>
    </row>
    <row r="48" spans="1:5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8" t="s">
        <v>5</v>
      </c>
      <c r="B49" s="179"/>
      <c r="C49" s="23">
        <f>SUM(C44:C48)</f>
        <v>1009.9431</v>
      </c>
    </row>
    <row r="52" spans="1:4" x14ac:dyDescent="0.3">
      <c r="A52" s="172" t="s">
        <v>69</v>
      </c>
      <c r="B52" s="172"/>
      <c r="C52" s="172"/>
    </row>
    <row r="53" spans="1:4" ht="16.2" thickBot="1" x14ac:dyDescent="0.35"/>
    <row r="54" spans="1:4" ht="16.2" thickBot="1" x14ac:dyDescent="0.35">
      <c r="A54" s="13">
        <v>2</v>
      </c>
      <c r="B54" s="136" t="s">
        <v>70</v>
      </c>
      <c r="C54" s="136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500.7408736151782</v>
      </c>
    </row>
    <row r="56" spans="1:4" ht="16.2" thickBot="1" x14ac:dyDescent="0.35">
      <c r="A56" s="15" t="s">
        <v>55</v>
      </c>
      <c r="B56" s="16" t="s">
        <v>56</v>
      </c>
      <c r="C56" s="23">
        <f>D38</f>
        <v>1086.2434760003496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70" t="s">
        <v>5</v>
      </c>
      <c r="B58" s="171"/>
      <c r="C58" s="23">
        <f>SUM(C55:C57)</f>
        <v>2596.9274496155276</v>
      </c>
    </row>
    <row r="59" spans="1:4" x14ac:dyDescent="0.3">
      <c r="A59" s="2"/>
    </row>
    <row r="61" spans="1:4" x14ac:dyDescent="0.3">
      <c r="A61" s="169" t="s">
        <v>71</v>
      </c>
      <c r="B61" s="169"/>
      <c r="C61" s="169"/>
    </row>
    <row r="62" spans="1:4" ht="16.2" thickBot="1" x14ac:dyDescent="0.35"/>
    <row r="63" spans="1:4" ht="16.2" thickBot="1" x14ac:dyDescent="0.35">
      <c r="A63" s="13">
        <v>3</v>
      </c>
      <c r="B63" s="136" t="s">
        <v>72</v>
      </c>
      <c r="C63" s="136" t="s">
        <v>57</v>
      </c>
      <c r="D63" s="136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10.294232350385455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0.82353858803083635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8.823627728901819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47.549549427970916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17.498234189493299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89.216680370007282</v>
      </c>
    </row>
    <row r="70" spans="1:4" ht="16.2" thickBot="1" x14ac:dyDescent="0.35">
      <c r="A70" s="170" t="s">
        <v>5</v>
      </c>
      <c r="B70" s="171"/>
      <c r="C70" s="27">
        <f>SUM(C64:C69)</f>
        <v>7.1075200000000005E-2</v>
      </c>
      <c r="D70" s="23">
        <f>SUM(D64:D69)</f>
        <v>174.2058626547896</v>
      </c>
    </row>
    <row r="73" spans="1:4" x14ac:dyDescent="0.3">
      <c r="A73" s="169" t="s">
        <v>79</v>
      </c>
      <c r="B73" s="169"/>
      <c r="C73" s="169"/>
    </row>
    <row r="76" spans="1:4" x14ac:dyDescent="0.3">
      <c r="A76" s="172" t="s">
        <v>80</v>
      </c>
      <c r="B76" s="172"/>
      <c r="C76" s="17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6" t="s">
        <v>82</v>
      </c>
      <c r="C78" s="136" t="s">
        <v>57</v>
      </c>
      <c r="D78" s="136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17.020886822727274</v>
      </c>
    </row>
    <row r="80" spans="1:4" ht="16.2" thickBot="1" x14ac:dyDescent="0.35">
      <c r="A80" s="15" t="s">
        <v>40</v>
      </c>
      <c r="B80" s="16" t="s">
        <v>82</v>
      </c>
      <c r="C80" s="117">
        <v>0.02</v>
      </c>
      <c r="D80" s="23">
        <f t="shared" si="1"/>
        <v>49.020154049454554</v>
      </c>
    </row>
    <row r="81" spans="1:7" ht="16.2" thickBot="1" x14ac:dyDescent="0.35">
      <c r="A81" s="15" t="s">
        <v>41</v>
      </c>
      <c r="B81" s="16" t="s">
        <v>83</v>
      </c>
      <c r="C81" s="117">
        <v>1.4999999999999999E-2</v>
      </c>
      <c r="D81" s="23">
        <f t="shared" si="1"/>
        <v>36.765115537090914</v>
      </c>
    </row>
    <row r="82" spans="1:7" ht="16.2" thickBot="1" x14ac:dyDescent="0.35">
      <c r="A82" s="15" t="s">
        <v>42</v>
      </c>
      <c r="B82" s="16" t="s">
        <v>84</v>
      </c>
      <c r="C82" s="117">
        <v>0.01</v>
      </c>
      <c r="D82" s="23">
        <f t="shared" si="1"/>
        <v>24.510077024727277</v>
      </c>
    </row>
    <row r="83" spans="1:7" ht="16.2" thickBot="1" x14ac:dyDescent="0.35">
      <c r="A83" s="15" t="s">
        <v>43</v>
      </c>
      <c r="B83" s="16" t="s">
        <v>85</v>
      </c>
      <c r="C83" s="117">
        <v>0.01</v>
      </c>
      <c r="D83" s="23">
        <f t="shared" si="1"/>
        <v>24.510077024727277</v>
      </c>
    </row>
    <row r="84" spans="1:7" ht="16.2" thickBot="1" x14ac:dyDescent="0.35">
      <c r="A84" s="15" t="s">
        <v>45</v>
      </c>
      <c r="B84" s="118" t="s">
        <v>47</v>
      </c>
      <c r="C84" s="117">
        <v>0</v>
      </c>
      <c r="D84" s="23">
        <f t="shared" si="1"/>
        <v>0</v>
      </c>
    </row>
    <row r="85" spans="1:7" ht="16.2" thickBot="1" x14ac:dyDescent="0.35">
      <c r="A85" s="170" t="s">
        <v>64</v>
      </c>
      <c r="B85" s="171"/>
      <c r="C85" s="27">
        <f>SUM(C79:C84)</f>
        <v>6.1944444444444448E-2</v>
      </c>
      <c r="D85" s="23">
        <f t="shared" si="1"/>
        <v>151.82631045872731</v>
      </c>
    </row>
    <row r="86" spans="1:7" x14ac:dyDescent="0.3">
      <c r="C86" s="53">
        <f>C24+C38+C70+C85+E38</f>
        <v>0.78050204444444449</v>
      </c>
    </row>
    <row r="88" spans="1:7" x14ac:dyDescent="0.3">
      <c r="A88" s="172" t="s">
        <v>86</v>
      </c>
      <c r="B88" s="172"/>
      <c r="C88" s="172"/>
      <c r="F88" s="72"/>
      <c r="G88" s="72"/>
    </row>
    <row r="89" spans="1:7" ht="16.2" thickBot="1" x14ac:dyDescent="0.35">
      <c r="A89" s="12"/>
      <c r="F89" s="72"/>
      <c r="G89" s="72"/>
    </row>
    <row r="90" spans="1:7" ht="16.2" thickBot="1" x14ac:dyDescent="0.35">
      <c r="A90" s="13" t="s">
        <v>87</v>
      </c>
      <c r="B90" s="136" t="s">
        <v>129</v>
      </c>
      <c r="C90" s="136" t="s">
        <v>37</v>
      </c>
      <c r="F90" s="70">
        <f>C10+C11</f>
        <v>2399.2280000000001</v>
      </c>
      <c r="G90" s="72"/>
    </row>
    <row r="91" spans="1:7" ht="16.2" thickBot="1" x14ac:dyDescent="0.35">
      <c r="A91" s="15" t="s">
        <v>38</v>
      </c>
      <c r="B91" s="16" t="s">
        <v>102</v>
      </c>
      <c r="C91" s="52">
        <f>F93*0.5</f>
        <v>226.83610181818185</v>
      </c>
      <c r="F91" s="70">
        <f>F90/220</f>
        <v>10.905581818181819</v>
      </c>
      <c r="G91" s="72"/>
    </row>
    <row r="92" spans="1:7" ht="16.2" thickBot="1" x14ac:dyDescent="0.35">
      <c r="A92" s="170" t="s">
        <v>5</v>
      </c>
      <c r="B92" s="171"/>
      <c r="C92" s="52">
        <f>C91</f>
        <v>226.83610181818185</v>
      </c>
      <c r="F92" s="70">
        <f>F91*1.6</f>
        <v>17.448930909090912</v>
      </c>
      <c r="G92" s="72"/>
    </row>
    <row r="93" spans="1:7" x14ac:dyDescent="0.3">
      <c r="F93" s="70">
        <f>F92*26</f>
        <v>453.67220363636369</v>
      </c>
      <c r="G93" s="72"/>
    </row>
    <row r="94" spans="1:7" x14ac:dyDescent="0.3">
      <c r="F94" s="72"/>
      <c r="G94" s="72"/>
    </row>
    <row r="95" spans="1:7" x14ac:dyDescent="0.3">
      <c r="A95" s="172" t="s">
        <v>89</v>
      </c>
      <c r="B95" s="172"/>
      <c r="C95" s="172"/>
      <c r="F95" s="72"/>
      <c r="G95" s="72"/>
    </row>
    <row r="96" spans="1:7" ht="16.2" thickBot="1" x14ac:dyDescent="0.35">
      <c r="A96" s="12"/>
      <c r="F96" s="72"/>
    </row>
    <row r="97" spans="1:3" ht="16.2" thickBot="1" x14ac:dyDescent="0.35">
      <c r="A97" s="13">
        <v>4</v>
      </c>
      <c r="B97" s="136" t="s">
        <v>90</v>
      </c>
      <c r="C97" s="136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151.82631045872731</v>
      </c>
    </row>
    <row r="99" spans="1:3" ht="16.2" thickBot="1" x14ac:dyDescent="0.35">
      <c r="A99" s="15" t="s">
        <v>87</v>
      </c>
      <c r="B99" s="16" t="s">
        <v>88</v>
      </c>
      <c r="C99" s="23">
        <f>C92</f>
        <v>226.83610181818185</v>
      </c>
    </row>
    <row r="100" spans="1:3" ht="16.2" thickBot="1" x14ac:dyDescent="0.35">
      <c r="A100" s="170" t="s">
        <v>5</v>
      </c>
      <c r="B100" s="171"/>
      <c r="C100" s="39">
        <f>C98+C99</f>
        <v>378.66241227690915</v>
      </c>
    </row>
    <row r="103" spans="1:3" x14ac:dyDescent="0.3">
      <c r="A103" s="169" t="s">
        <v>91</v>
      </c>
      <c r="B103" s="169"/>
      <c r="C103" s="16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6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'Planlha de Apoio AME S Sáb'!C46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'Planlha de Apoio AME S Sáb'!D34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70" t="s">
        <v>64</v>
      </c>
      <c r="B110" s="171"/>
      <c r="C110" s="23">
        <f>SUM(C106:C109)</f>
        <v>176.27208333333334</v>
      </c>
    </row>
    <row r="113" spans="1:4" x14ac:dyDescent="0.3">
      <c r="A113" s="169" t="s">
        <v>94</v>
      </c>
      <c r="B113" s="169"/>
      <c r="C113" s="16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6" t="s">
        <v>57</v>
      </c>
      <c r="D115" s="136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577.70755103532872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635.47830613886163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255.14453991475293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209.70784102582434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45.436698888928603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209.70784102582434</v>
      </c>
    </row>
    <row r="124" spans="1:4" ht="16.2" thickBot="1" x14ac:dyDescent="0.35">
      <c r="A124" s="173" t="s">
        <v>64</v>
      </c>
      <c r="B124" s="174"/>
      <c r="C124" s="44">
        <f>C116+C117+C119+C122+C123</f>
        <v>0.26650000000000001</v>
      </c>
      <c r="D124" s="45">
        <f>D116+D117+D119+D122+D123</f>
        <v>1678.0382381147676</v>
      </c>
    </row>
    <row r="127" spans="1:4" x14ac:dyDescent="0.3">
      <c r="A127" s="169" t="s">
        <v>95</v>
      </c>
      <c r="B127" s="169"/>
      <c r="C127" s="169"/>
    </row>
    <row r="128" spans="1:4" ht="16.2" thickBot="1" x14ac:dyDescent="0.35"/>
    <row r="129" spans="1:3" ht="16.2" thickBot="1" x14ac:dyDescent="0.35">
      <c r="A129" s="13"/>
      <c r="B129" s="136" t="s">
        <v>96</v>
      </c>
      <c r="C129" s="136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2451.0077024727275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2596.9274496155276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174.2058626547896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378.66241227690915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70" t="s">
        <v>97</v>
      </c>
      <c r="B135" s="171"/>
      <c r="C135" s="42">
        <f>SUM(C130:C134)</f>
        <v>5777.0755103532874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1678.0382381147676</v>
      </c>
    </row>
    <row r="137" spans="1:3" x14ac:dyDescent="0.3">
      <c r="A137" s="167" t="s">
        <v>99</v>
      </c>
      <c r="B137" s="168"/>
      <c r="C137" s="49">
        <f>C135+C136</f>
        <v>7455.1137484680548</v>
      </c>
    </row>
    <row r="138" spans="1:3" x14ac:dyDescent="0.3">
      <c r="A138" s="164" t="s">
        <v>118</v>
      </c>
      <c r="B138" s="165"/>
      <c r="C138" s="51">
        <v>2</v>
      </c>
    </row>
    <row r="139" spans="1:3" ht="16.2" thickBot="1" x14ac:dyDescent="0.35">
      <c r="A139" s="166" t="s">
        <v>119</v>
      </c>
      <c r="B139" s="166"/>
      <c r="C139" s="50">
        <f>C137*C138</f>
        <v>14910.22749693611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B6" sqref="B6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193" t="s">
        <v>13</v>
      </c>
      <c r="B3" s="194"/>
      <c r="C3" s="194"/>
      <c r="D3" s="194"/>
      <c r="E3" s="195"/>
    </row>
    <row r="4" spans="1:5" ht="16.2" thickBot="1" x14ac:dyDescent="0.35">
      <c r="A4" s="193" t="s">
        <v>153</v>
      </c>
      <c r="B4" s="194"/>
      <c r="C4" s="194"/>
      <c r="D4" s="194"/>
      <c r="E4" s="195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0">
        <v>5</v>
      </c>
      <c r="C6" s="1">
        <v>2</v>
      </c>
      <c r="D6" s="48">
        <v>26</v>
      </c>
      <c r="E6" s="85">
        <f t="shared" ref="E6" si="0">B6*C6*D6</f>
        <v>260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193" t="s">
        <v>17</v>
      </c>
      <c r="B8" s="194"/>
      <c r="C8" s="194"/>
      <c r="D8" s="194"/>
      <c r="E8" s="195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196" t="s">
        <v>158</v>
      </c>
      <c r="B12" s="197"/>
      <c r="C12" s="197"/>
      <c r="D12" s="198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9">
        <f>B14-C14</f>
        <v>149.2664</v>
      </c>
      <c r="E14" s="90"/>
    </row>
    <row r="15" spans="1:5" ht="20.25" customHeight="1" thickBot="1" x14ac:dyDescent="0.35"/>
    <row r="16" spans="1:5" ht="16.2" thickBot="1" x14ac:dyDescent="0.35">
      <c r="A16" s="196" t="s">
        <v>19</v>
      </c>
      <c r="B16" s="197"/>
      <c r="C16" s="197"/>
      <c r="D16" s="198"/>
    </row>
    <row r="17" spans="1:5" ht="16.2" thickBot="1" x14ac:dyDescent="0.35">
      <c r="A17" s="196" t="str">
        <f>A4</f>
        <v>Posto Seg Sab</v>
      </c>
      <c r="B17" s="197"/>
      <c r="C17" s="197"/>
      <c r="D17" s="198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26</v>
      </c>
      <c r="D19" s="85">
        <f>(B19*C19)</f>
        <v>834.86</v>
      </c>
    </row>
    <row r="20" spans="1:5" ht="16.2" thickBot="1" x14ac:dyDescent="0.35">
      <c r="A20" s="199" t="s">
        <v>117</v>
      </c>
      <c r="B20" s="201"/>
      <c r="C20" s="77">
        <v>0.18</v>
      </c>
      <c r="D20" s="97">
        <f>((B19*C19)*C20)</f>
        <v>150.2748</v>
      </c>
    </row>
    <row r="21" spans="1:5" ht="16.2" thickBot="1" x14ac:dyDescent="0.35">
      <c r="A21" s="206" t="s">
        <v>156</v>
      </c>
      <c r="B21" s="207"/>
      <c r="C21" s="207"/>
      <c r="D21" s="111">
        <f>D19-D20</f>
        <v>684.58519999999999</v>
      </c>
    </row>
    <row r="22" spans="1:5" ht="16.5" customHeight="1" x14ac:dyDescent="0.3">
      <c r="A22" s="73"/>
      <c r="B22" s="112"/>
      <c r="C22" s="74"/>
      <c r="D22" s="113"/>
    </row>
    <row r="23" spans="1:5" ht="16.2" thickBot="1" x14ac:dyDescent="0.35">
      <c r="A23" s="202" t="s">
        <v>128</v>
      </c>
      <c r="B23" s="203"/>
      <c r="C23" s="203"/>
      <c r="D23" s="204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05" t="s">
        <v>120</v>
      </c>
      <c r="B26" s="205"/>
      <c r="C26" s="205"/>
      <c r="D26" s="205"/>
    </row>
    <row r="27" spans="1:5" ht="15.6" x14ac:dyDescent="0.3">
      <c r="A27" s="205" t="s">
        <v>126</v>
      </c>
      <c r="B27" s="205"/>
      <c r="C27" s="205"/>
      <c r="D27" s="205"/>
    </row>
    <row r="28" spans="1:5" ht="15.6" x14ac:dyDescent="0.3">
      <c r="A28" s="100" t="s">
        <v>2</v>
      </c>
      <c r="B28" s="100" t="s">
        <v>3</v>
      </c>
      <c r="C28" s="137" t="s">
        <v>113</v>
      </c>
      <c r="D28" s="100" t="s">
        <v>149</v>
      </c>
    </row>
    <row r="29" spans="1:5" x14ac:dyDescent="0.3">
      <c r="A29" s="101" t="s">
        <v>121</v>
      </c>
      <c r="B29" s="121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1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1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1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1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184" t="s">
        <v>5</v>
      </c>
      <c r="B34" s="185"/>
      <c r="C34" s="186"/>
      <c r="D34" s="101">
        <f>SUM(D29:D33)</f>
        <v>72.938749999999999</v>
      </c>
    </row>
    <row r="35" spans="1:4" ht="16.2" thickBot="1" x14ac:dyDescent="0.35">
      <c r="A35" s="187" t="s">
        <v>150</v>
      </c>
      <c r="B35" s="188"/>
      <c r="C35" s="188"/>
      <c r="D35" s="189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2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2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2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2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2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2">
        <v>40</v>
      </c>
      <c r="D42" s="69">
        <f t="shared" si="4"/>
        <v>80</v>
      </c>
    </row>
    <row r="43" spans="1:4" ht="16.2" thickBot="1" x14ac:dyDescent="0.35">
      <c r="A43" s="190" t="s">
        <v>32</v>
      </c>
      <c r="B43" s="191"/>
      <c r="C43" s="192"/>
      <c r="D43" s="105"/>
    </row>
    <row r="44" spans="1:4" ht="16.2" thickBot="1" x14ac:dyDescent="0.35">
      <c r="A44" s="190" t="s">
        <v>33</v>
      </c>
      <c r="B44" s="191"/>
      <c r="C44" s="192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workbookViewId="0">
      <selection activeCell="A22" sqref="A22:B2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7" t="s">
        <v>100</v>
      </c>
      <c r="B1" s="177"/>
      <c r="C1" s="177"/>
      <c r="D1" s="177"/>
    </row>
    <row r="2" spans="1:5" ht="22.8" x14ac:dyDescent="0.4">
      <c r="A2" s="177" t="s">
        <v>101</v>
      </c>
      <c r="B2" s="177"/>
      <c r="C2" s="177"/>
      <c r="D2" s="177"/>
    </row>
    <row r="3" spans="1:5" ht="27.75" customHeight="1" x14ac:dyDescent="0.3">
      <c r="A3" s="181"/>
      <c r="B3" s="181"/>
      <c r="C3" s="181"/>
      <c r="D3" s="181"/>
    </row>
    <row r="4" spans="1:5" x14ac:dyDescent="0.3">
      <c r="A4" s="32" t="s">
        <v>109</v>
      </c>
      <c r="B4" s="176" t="s">
        <v>164</v>
      </c>
      <c r="C4" s="176"/>
    </row>
    <row r="5" spans="1:5" x14ac:dyDescent="0.3">
      <c r="A5" s="32" t="s">
        <v>110</v>
      </c>
      <c r="B5" s="176" t="s">
        <v>143</v>
      </c>
      <c r="C5" s="176"/>
      <c r="E5" s="53"/>
    </row>
    <row r="6" spans="1:5" x14ac:dyDescent="0.3">
      <c r="A6" s="32"/>
      <c r="B6" s="176"/>
      <c r="C6" s="176"/>
    </row>
    <row r="7" spans="1:5" x14ac:dyDescent="0.3">
      <c r="A7" s="180" t="s">
        <v>35</v>
      </c>
      <c r="B7" s="180"/>
      <c r="C7" s="180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8" t="s">
        <v>5</v>
      </c>
      <c r="B12" s="179"/>
      <c r="C12" s="39">
        <f>SUM(C10:C11)</f>
        <v>2399.2280000000001</v>
      </c>
    </row>
    <row r="15" spans="1:5" x14ac:dyDescent="0.3">
      <c r="A15" s="169" t="s">
        <v>48</v>
      </c>
      <c r="B15" s="169"/>
      <c r="C15" s="169"/>
    </row>
    <row r="16" spans="1:5" x14ac:dyDescent="0.3">
      <c r="A16" s="12"/>
    </row>
    <row r="17" spans="1:4" x14ac:dyDescent="0.3">
      <c r="A17" s="172" t="s">
        <v>49</v>
      </c>
      <c r="B17" s="172"/>
      <c r="C17" s="172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70" t="s">
        <v>5</v>
      </c>
      <c r="B22" s="171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75" t="s">
        <v>54</v>
      </c>
      <c r="B25" s="175"/>
      <c r="C25" s="175"/>
      <c r="D25" s="175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4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70" t="s">
        <v>64</v>
      </c>
      <c r="B36" s="171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72" t="s">
        <v>65</v>
      </c>
      <c r="B39" s="172"/>
      <c r="C39" s="172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5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6" t="s">
        <v>145</v>
      </c>
      <c r="C46" s="115"/>
    </row>
    <row r="47" spans="1:5" ht="16.2" thickBot="1" x14ac:dyDescent="0.35">
      <c r="A47" s="178" t="s">
        <v>5</v>
      </c>
      <c r="B47" s="179"/>
      <c r="C47" s="23">
        <f>SUM(C42:C46)</f>
        <v>618.3035440000001</v>
      </c>
    </row>
    <row r="50" spans="1:4" x14ac:dyDescent="0.3">
      <c r="A50" s="172" t="s">
        <v>69</v>
      </c>
      <c r="B50" s="172"/>
      <c r="C50" s="172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70" t="s">
        <v>5</v>
      </c>
      <c r="B56" s="171"/>
      <c r="C56" s="23">
        <f>SUM(C53:C55)</f>
        <v>2171.7614475872006</v>
      </c>
    </row>
    <row r="57" spans="1:4" x14ac:dyDescent="0.3">
      <c r="A57" s="2"/>
    </row>
    <row r="59" spans="1:4" x14ac:dyDescent="0.3">
      <c r="A59" s="169" t="s">
        <v>71</v>
      </c>
      <c r="B59" s="169"/>
      <c r="C59" s="169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70" t="s">
        <v>5</v>
      </c>
      <c r="B68" s="171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9" t="s">
        <v>79</v>
      </c>
      <c r="B71" s="169"/>
      <c r="C71" s="169"/>
    </row>
    <row r="74" spans="1:4" x14ac:dyDescent="0.3">
      <c r="A74" s="172" t="s">
        <v>80</v>
      </c>
      <c r="B74" s="172"/>
      <c r="C74" s="172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7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7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7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7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8" t="s">
        <v>47</v>
      </c>
      <c r="C82" s="117">
        <v>0</v>
      </c>
      <c r="D82" s="23">
        <f t="shared" si="1"/>
        <v>0</v>
      </c>
    </row>
    <row r="83" spans="1:6" ht="16.2" thickBot="1" x14ac:dyDescent="0.35">
      <c r="A83" s="170" t="s">
        <v>64</v>
      </c>
      <c r="B83" s="171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72" t="s">
        <v>86</v>
      </c>
      <c r="B86" s="172"/>
      <c r="C86" s="172"/>
      <c r="F86" s="72"/>
    </row>
    <row r="87" spans="1:6" ht="16.2" thickBot="1" x14ac:dyDescent="0.35">
      <c r="A87" s="12"/>
      <c r="F87" s="72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70" t="s">
        <v>5</v>
      </c>
      <c r="B90" s="171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2"/>
    </row>
    <row r="93" spans="1:6" x14ac:dyDescent="0.3">
      <c r="A93" s="172" t="s">
        <v>89</v>
      </c>
      <c r="B93" s="172"/>
      <c r="C93" s="172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70" t="s">
        <v>5</v>
      </c>
      <c r="B98" s="171"/>
      <c r="C98" s="39">
        <f>C96+C97</f>
        <v>281.4052097737374</v>
      </c>
    </row>
    <row r="101" spans="1:3" x14ac:dyDescent="0.3">
      <c r="A101" s="169" t="s">
        <v>91</v>
      </c>
      <c r="B101" s="169"/>
      <c r="C101" s="16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5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5">
        <f>'Planilha de Apoio - P 12 x 36'!D34</f>
        <v>72.938749999999999</v>
      </c>
    </row>
    <row r="106" spans="1:3" ht="16.2" thickBot="1" x14ac:dyDescent="0.35">
      <c r="A106" s="15" t="s">
        <v>41</v>
      </c>
      <c r="B106" s="118" t="s">
        <v>146</v>
      </c>
      <c r="C106" s="115"/>
    </row>
    <row r="107" spans="1:3" ht="16.2" thickBot="1" x14ac:dyDescent="0.35">
      <c r="A107" s="15" t="s">
        <v>42</v>
      </c>
      <c r="B107" s="118" t="s">
        <v>146</v>
      </c>
      <c r="C107" s="115"/>
    </row>
    <row r="108" spans="1:3" ht="16.2" thickBot="1" x14ac:dyDescent="0.35">
      <c r="A108" s="170" t="s">
        <v>64</v>
      </c>
      <c r="B108" s="171"/>
      <c r="C108" s="23">
        <f>SUM(C104:C107)</f>
        <v>176.27208333333334</v>
      </c>
    </row>
    <row r="111" spans="1:3" x14ac:dyDescent="0.3">
      <c r="A111" s="169" t="s">
        <v>94</v>
      </c>
      <c r="B111" s="169"/>
      <c r="C111" s="16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4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4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73" t="s">
        <v>64</v>
      </c>
      <c r="B122" s="174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9" t="s">
        <v>95</v>
      </c>
      <c r="B125" s="169"/>
      <c r="C125" s="169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70" t="s">
        <v>97</v>
      </c>
      <c r="B133" s="171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67" t="s">
        <v>99</v>
      </c>
      <c r="B135" s="168"/>
      <c r="C135" s="49">
        <f>C133+C134</f>
        <v>6646.4655293257401</v>
      </c>
    </row>
    <row r="136" spans="1:3" ht="16.5" customHeight="1" x14ac:dyDescent="0.3">
      <c r="A136" s="164" t="s">
        <v>118</v>
      </c>
      <c r="B136" s="165"/>
      <c r="C136" s="51">
        <v>2</v>
      </c>
    </row>
    <row r="137" spans="1:3" ht="16.2" thickBot="1" x14ac:dyDescent="0.35">
      <c r="A137" s="166" t="s">
        <v>119</v>
      </c>
      <c r="B137" s="166"/>
      <c r="C137" s="50">
        <f>C135*C136</f>
        <v>13292.93105865148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118" workbookViewId="0">
      <selection activeCell="B141" sqref="B141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7" t="s">
        <v>100</v>
      </c>
      <c r="B1" s="177"/>
      <c r="C1" s="177"/>
      <c r="D1" s="177"/>
    </row>
    <row r="2" spans="1:5" ht="22.8" x14ac:dyDescent="0.4">
      <c r="A2" s="177" t="s">
        <v>101</v>
      </c>
      <c r="B2" s="177"/>
      <c r="C2" s="177"/>
      <c r="D2" s="177"/>
    </row>
    <row r="3" spans="1:5" ht="27.75" customHeight="1" x14ac:dyDescent="0.3">
      <c r="A3" s="181"/>
      <c r="B3" s="181"/>
      <c r="C3" s="181"/>
      <c r="D3" s="181"/>
    </row>
    <row r="4" spans="1:5" x14ac:dyDescent="0.3">
      <c r="A4" s="32" t="s">
        <v>109</v>
      </c>
      <c r="B4" s="182" t="s">
        <v>164</v>
      </c>
      <c r="C4" s="183"/>
    </row>
    <row r="5" spans="1:5" x14ac:dyDescent="0.3">
      <c r="A5" s="32" t="s">
        <v>110</v>
      </c>
      <c r="B5" s="182" t="s">
        <v>151</v>
      </c>
      <c r="C5" s="183"/>
      <c r="E5" s="53"/>
    </row>
    <row r="6" spans="1:5" x14ac:dyDescent="0.3">
      <c r="A6" s="32"/>
      <c r="B6" s="182"/>
      <c r="C6" s="183"/>
    </row>
    <row r="7" spans="1:5" x14ac:dyDescent="0.3">
      <c r="A7" s="180" t="s">
        <v>35</v>
      </c>
      <c r="B7" s="180"/>
      <c r="C7" s="180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1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2"/>
      <c r="E13" s="72"/>
    </row>
    <row r="14" spans="1:5" ht="16.2" thickBot="1" x14ac:dyDescent="0.35">
      <c r="A14" s="178" t="s">
        <v>5</v>
      </c>
      <c r="B14" s="179"/>
      <c r="C14" s="39">
        <f>SUM(C10:C13)</f>
        <v>2830.7836837090913</v>
      </c>
    </row>
    <row r="17" spans="1:4" x14ac:dyDescent="0.3">
      <c r="A17" s="169" t="s">
        <v>48</v>
      </c>
      <c r="B17" s="169"/>
      <c r="C17" s="169"/>
    </row>
    <row r="18" spans="1:4" x14ac:dyDescent="0.3">
      <c r="A18" s="12"/>
    </row>
    <row r="19" spans="1:4" x14ac:dyDescent="0.3">
      <c r="A19" s="172" t="s">
        <v>49</v>
      </c>
      <c r="B19" s="172"/>
      <c r="C19" s="172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70" t="s">
        <v>5</v>
      </c>
      <c r="B24" s="171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5" t="s">
        <v>54</v>
      </c>
      <c r="B27" s="175"/>
      <c r="C27" s="175"/>
      <c r="D27" s="175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9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70" t="s">
        <v>64</v>
      </c>
      <c r="B38" s="171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72" t="s">
        <v>65</v>
      </c>
      <c r="B41" s="172"/>
      <c r="C41" s="172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5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8" t="s">
        <v>5</v>
      </c>
      <c r="B49" s="179"/>
      <c r="C49" s="23">
        <f>SUM(C44:C48)</f>
        <v>618.3035440000001</v>
      </c>
    </row>
    <row r="52" spans="1:4" x14ac:dyDescent="0.3">
      <c r="A52" s="172" t="s">
        <v>69</v>
      </c>
      <c r="B52" s="172"/>
      <c r="C52" s="172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70" t="s">
        <v>5</v>
      </c>
      <c r="B58" s="171"/>
      <c r="C58" s="23">
        <f>SUM(C55:C57)</f>
        <v>2451.1861574088034</v>
      </c>
    </row>
    <row r="59" spans="1:4" x14ac:dyDescent="0.3">
      <c r="A59" s="2"/>
    </row>
    <row r="61" spans="1:4" x14ac:dyDescent="0.3">
      <c r="A61" s="169" t="s">
        <v>71</v>
      </c>
      <c r="B61" s="169"/>
      <c r="C61" s="169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70" t="s">
        <v>5</v>
      </c>
      <c r="B70" s="171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9" t="s">
        <v>79</v>
      </c>
      <c r="B73" s="169"/>
      <c r="C73" s="169"/>
    </row>
    <row r="76" spans="1:4" x14ac:dyDescent="0.3">
      <c r="A76" s="172" t="s">
        <v>80</v>
      </c>
      <c r="B76" s="172"/>
      <c r="C76" s="17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9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9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9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9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8" t="s">
        <v>47</v>
      </c>
      <c r="C84" s="119">
        <f>'Posto 12x36 diurno ISS 2%'!C82</f>
        <v>0</v>
      </c>
      <c r="D84" s="23">
        <f t="shared" si="2"/>
        <v>0</v>
      </c>
    </row>
    <row r="85" spans="1:5" ht="16.2" thickBot="1" x14ac:dyDescent="0.35">
      <c r="A85" s="170" t="s">
        <v>64</v>
      </c>
      <c r="B85" s="171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72" t="s">
        <v>86</v>
      </c>
      <c r="B88" s="172"/>
      <c r="C88" s="172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70" t="s">
        <v>5</v>
      </c>
      <c r="B92" s="171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72" t="s">
        <v>89</v>
      </c>
      <c r="B95" s="172"/>
      <c r="C95" s="172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70" t="s">
        <v>5</v>
      </c>
      <c r="B100" s="171"/>
      <c r="C100" s="39">
        <f>C98+C99</f>
        <v>308.13768684793945</v>
      </c>
    </row>
    <row r="103" spans="1:3" x14ac:dyDescent="0.3">
      <c r="A103" s="169" t="s">
        <v>91</v>
      </c>
      <c r="B103" s="169"/>
      <c r="C103" s="16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'Planilha de Apoio - P 12 x 36'!D34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70" t="s">
        <v>64</v>
      </c>
      <c r="B110" s="171"/>
      <c r="C110" s="23">
        <f>SUM(C106:C109)</f>
        <v>176.27208333333334</v>
      </c>
    </row>
    <row r="113" spans="1:4" x14ac:dyDescent="0.3">
      <c r="A113" s="169" t="s">
        <v>94</v>
      </c>
      <c r="B113" s="169"/>
      <c r="C113" s="16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73" t="s">
        <v>64</v>
      </c>
      <c r="B124" s="174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69" t="s">
        <v>95</v>
      </c>
      <c r="B127" s="169"/>
      <c r="C127" s="169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70" t="s">
        <v>97</v>
      </c>
      <c r="B135" s="171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67" t="s">
        <v>99</v>
      </c>
      <c r="B137" s="168"/>
      <c r="C137" s="49">
        <f>C135+C136</f>
        <v>7628.7430133137614</v>
      </c>
    </row>
    <row r="138" spans="1:3" ht="16.5" customHeight="1" x14ac:dyDescent="0.3">
      <c r="A138" s="164" t="s">
        <v>118</v>
      </c>
      <c r="B138" s="165"/>
      <c r="C138" s="51">
        <v>2</v>
      </c>
    </row>
    <row r="139" spans="1:3" ht="16.2" thickBot="1" x14ac:dyDescent="0.35">
      <c r="A139" s="166" t="s">
        <v>119</v>
      </c>
      <c r="B139" s="166"/>
      <c r="C139" s="50">
        <f>C137*C138</f>
        <v>15257.486026627523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15" workbookViewId="0">
      <selection activeCell="C126" sqref="C12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7" t="s">
        <v>100</v>
      </c>
      <c r="B1" s="177"/>
      <c r="C1" s="177"/>
      <c r="D1" s="177"/>
    </row>
    <row r="2" spans="1:5" ht="22.8" x14ac:dyDescent="0.4">
      <c r="A2" s="177" t="s">
        <v>101</v>
      </c>
      <c r="B2" s="177"/>
      <c r="C2" s="177"/>
      <c r="D2" s="177"/>
    </row>
    <row r="3" spans="1:5" x14ac:dyDescent="0.3">
      <c r="A3" s="181"/>
      <c r="B3" s="181"/>
      <c r="C3" s="181"/>
      <c r="D3" s="181"/>
    </row>
    <row r="4" spans="1:5" x14ac:dyDescent="0.3">
      <c r="A4" s="32" t="s">
        <v>109</v>
      </c>
      <c r="B4" s="176" t="s">
        <v>164</v>
      </c>
      <c r="C4" s="176"/>
    </row>
    <row r="5" spans="1:5" x14ac:dyDescent="0.3">
      <c r="A5" s="32" t="s">
        <v>110</v>
      </c>
      <c r="B5" s="176" t="s">
        <v>143</v>
      </c>
      <c r="C5" s="176"/>
      <c r="E5" s="53"/>
    </row>
    <row r="6" spans="1:5" x14ac:dyDescent="0.3">
      <c r="A6" s="32"/>
      <c r="B6" s="176"/>
      <c r="C6" s="176"/>
    </row>
    <row r="7" spans="1:5" x14ac:dyDescent="0.3">
      <c r="A7" s="180" t="s">
        <v>35</v>
      </c>
      <c r="B7" s="180"/>
      <c r="C7" s="180"/>
    </row>
    <row r="8" spans="1:5" ht="16.2" thickBot="1" x14ac:dyDescent="0.35"/>
    <row r="9" spans="1:5" ht="16.2" thickBot="1" x14ac:dyDescent="0.35">
      <c r="A9" s="13">
        <v>1</v>
      </c>
      <c r="B9" s="130" t="s">
        <v>36</v>
      </c>
      <c r="C9" s="130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8" t="s">
        <v>5</v>
      </c>
      <c r="B12" s="179"/>
      <c r="C12" s="39">
        <f>SUM(C10:C11)</f>
        <v>2399.2280000000001</v>
      </c>
    </row>
    <row r="15" spans="1:5" x14ac:dyDescent="0.3">
      <c r="A15" s="169" t="s">
        <v>48</v>
      </c>
      <c r="B15" s="169"/>
      <c r="C15" s="169"/>
    </row>
    <row r="16" spans="1:5" x14ac:dyDescent="0.3">
      <c r="A16" s="12"/>
    </row>
    <row r="17" spans="1:4" x14ac:dyDescent="0.3">
      <c r="A17" s="172" t="s">
        <v>49</v>
      </c>
      <c r="B17" s="172"/>
      <c r="C17" s="172"/>
    </row>
    <row r="18" spans="1:4" ht="16.2" thickBot="1" x14ac:dyDescent="0.35"/>
    <row r="19" spans="1:4" ht="16.2" thickBot="1" x14ac:dyDescent="0.35">
      <c r="A19" s="13" t="s">
        <v>50</v>
      </c>
      <c r="B19" s="130" t="s">
        <v>51</v>
      </c>
      <c r="C19" s="130" t="s">
        <v>57</v>
      </c>
      <c r="D19" s="130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70" t="s">
        <v>5</v>
      </c>
      <c r="B22" s="171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5" t="s">
        <v>54</v>
      </c>
      <c r="B25" s="175"/>
      <c r="C25" s="175"/>
      <c r="D25" s="175"/>
    </row>
    <row r="26" spans="1:4" ht="16.2" thickBot="1" x14ac:dyDescent="0.35"/>
    <row r="27" spans="1:4" ht="16.2" thickBot="1" x14ac:dyDescent="0.35">
      <c r="A27" s="13" t="s">
        <v>55</v>
      </c>
      <c r="B27" s="130" t="s">
        <v>56</v>
      </c>
      <c r="C27" s="130" t="s">
        <v>57</v>
      </c>
      <c r="D27" s="130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4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70" t="s">
        <v>64</v>
      </c>
      <c r="B36" s="171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72" t="s">
        <v>65</v>
      </c>
      <c r="B39" s="172"/>
      <c r="C39" s="172"/>
    </row>
    <row r="40" spans="1:5" ht="16.2" thickBot="1" x14ac:dyDescent="0.35"/>
    <row r="41" spans="1:5" ht="16.2" thickBot="1" x14ac:dyDescent="0.35">
      <c r="A41" s="13" t="s">
        <v>66</v>
      </c>
      <c r="B41" s="130" t="s">
        <v>67</v>
      </c>
      <c r="C41" s="130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5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6" t="s">
        <v>145</v>
      </c>
      <c r="C46" s="115"/>
    </row>
    <row r="47" spans="1:5" ht="16.2" thickBot="1" x14ac:dyDescent="0.35">
      <c r="A47" s="178" t="s">
        <v>5</v>
      </c>
      <c r="B47" s="179"/>
      <c r="C47" s="23">
        <f>SUM(C42:C46)</f>
        <v>618.3035440000001</v>
      </c>
    </row>
    <row r="50" spans="1:4" x14ac:dyDescent="0.3">
      <c r="A50" s="172" t="s">
        <v>69</v>
      </c>
      <c r="B50" s="172"/>
      <c r="C50" s="172"/>
    </row>
    <row r="51" spans="1:4" ht="16.2" thickBot="1" x14ac:dyDescent="0.35"/>
    <row r="52" spans="1:4" ht="16.2" thickBot="1" x14ac:dyDescent="0.35">
      <c r="A52" s="13">
        <v>2</v>
      </c>
      <c r="B52" s="130" t="s">
        <v>70</v>
      </c>
      <c r="C52" s="130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70" t="s">
        <v>5</v>
      </c>
      <c r="B56" s="171"/>
      <c r="C56" s="23">
        <f>SUM(C53:C55)</f>
        <v>2171.7614475872006</v>
      </c>
    </row>
    <row r="57" spans="1:4" x14ac:dyDescent="0.3">
      <c r="A57" s="2"/>
    </row>
    <row r="59" spans="1:4" x14ac:dyDescent="0.3">
      <c r="A59" s="169" t="s">
        <v>71</v>
      </c>
      <c r="B59" s="169"/>
      <c r="C59" s="169"/>
    </row>
    <row r="60" spans="1:4" ht="16.2" thickBot="1" x14ac:dyDescent="0.35"/>
    <row r="61" spans="1:4" ht="16.2" thickBot="1" x14ac:dyDescent="0.35">
      <c r="A61" s="13">
        <v>3</v>
      </c>
      <c r="B61" s="130" t="s">
        <v>72</v>
      </c>
      <c r="C61" s="130" t="s">
        <v>57</v>
      </c>
      <c r="D61" s="130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70" t="s">
        <v>5</v>
      </c>
      <c r="B68" s="171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9" t="s">
        <v>79</v>
      </c>
      <c r="B71" s="169"/>
      <c r="C71" s="169"/>
    </row>
    <row r="74" spans="1:4" x14ac:dyDescent="0.3">
      <c r="A74" s="172" t="s">
        <v>80</v>
      </c>
      <c r="B74" s="172"/>
      <c r="C74" s="172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0" t="s">
        <v>82</v>
      </c>
      <c r="C76" s="130" t="s">
        <v>57</v>
      </c>
      <c r="D76" s="130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7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7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7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7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8" t="s">
        <v>47</v>
      </c>
      <c r="C82" s="117">
        <v>0</v>
      </c>
      <c r="D82" s="23">
        <f t="shared" si="1"/>
        <v>0</v>
      </c>
    </row>
    <row r="83" spans="1:6" ht="16.2" thickBot="1" x14ac:dyDescent="0.35">
      <c r="A83" s="170" t="s">
        <v>64</v>
      </c>
      <c r="B83" s="171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72" t="s">
        <v>86</v>
      </c>
      <c r="B86" s="172"/>
      <c r="C86" s="172"/>
      <c r="F86" s="72"/>
    </row>
    <row r="87" spans="1:6" ht="16.2" thickBot="1" x14ac:dyDescent="0.35">
      <c r="A87" s="12"/>
      <c r="F87" s="72"/>
    </row>
    <row r="88" spans="1:6" ht="16.2" thickBot="1" x14ac:dyDescent="0.35">
      <c r="A88" s="13" t="s">
        <v>87</v>
      </c>
      <c r="B88" s="130" t="s">
        <v>129</v>
      </c>
      <c r="C88" s="130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70" t="s">
        <v>5</v>
      </c>
      <c r="B90" s="171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2"/>
    </row>
    <row r="93" spans="1:6" x14ac:dyDescent="0.3">
      <c r="A93" s="172" t="s">
        <v>89</v>
      </c>
      <c r="B93" s="172"/>
      <c r="C93" s="172"/>
    </row>
    <row r="94" spans="1:6" ht="16.2" thickBot="1" x14ac:dyDescent="0.35">
      <c r="A94" s="12"/>
    </row>
    <row r="95" spans="1:6" ht="16.2" thickBot="1" x14ac:dyDescent="0.35">
      <c r="A95" s="13">
        <v>4</v>
      </c>
      <c r="B95" s="130" t="s">
        <v>90</v>
      </c>
      <c r="C95" s="130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70" t="s">
        <v>5</v>
      </c>
      <c r="B98" s="171"/>
      <c r="C98" s="39">
        <f>C96+C97</f>
        <v>281.4052097737374</v>
      </c>
    </row>
    <row r="101" spans="1:3" x14ac:dyDescent="0.3">
      <c r="A101" s="169" t="s">
        <v>91</v>
      </c>
      <c r="B101" s="169"/>
      <c r="C101" s="16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0" t="s">
        <v>37</v>
      </c>
    </row>
    <row r="104" spans="1:3" ht="16.2" thickBot="1" x14ac:dyDescent="0.35">
      <c r="A104" s="15" t="s">
        <v>38</v>
      </c>
      <c r="B104" s="16" t="s">
        <v>92</v>
      </c>
      <c r="C104" s="115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5">
        <f>'Planilha de Apoio - P 12 x 36'!D34</f>
        <v>72.938749999999999</v>
      </c>
    </row>
    <row r="106" spans="1:3" ht="16.2" thickBot="1" x14ac:dyDescent="0.35">
      <c r="A106" s="15" t="s">
        <v>41</v>
      </c>
      <c r="B106" s="118" t="s">
        <v>146</v>
      </c>
      <c r="C106" s="115"/>
    </row>
    <row r="107" spans="1:3" ht="16.2" thickBot="1" x14ac:dyDescent="0.35">
      <c r="A107" s="15" t="s">
        <v>42</v>
      </c>
      <c r="B107" s="118" t="s">
        <v>146</v>
      </c>
      <c r="C107" s="115"/>
    </row>
    <row r="108" spans="1:3" ht="16.2" thickBot="1" x14ac:dyDescent="0.35">
      <c r="A108" s="170" t="s">
        <v>64</v>
      </c>
      <c r="B108" s="171"/>
      <c r="C108" s="23">
        <f>SUM(C104:C107)</f>
        <v>176.27208333333334</v>
      </c>
    </row>
    <row r="111" spans="1:3" x14ac:dyDescent="0.3">
      <c r="A111" s="169" t="s">
        <v>94</v>
      </c>
      <c r="B111" s="169"/>
      <c r="C111" s="16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0" t="s">
        <v>57</v>
      </c>
      <c r="D113" s="130" t="s">
        <v>37</v>
      </c>
    </row>
    <row r="114" spans="1:4" ht="16.2" thickBot="1" x14ac:dyDescent="0.35">
      <c r="A114" s="15" t="s">
        <v>38</v>
      </c>
      <c r="B114" s="43" t="s">
        <v>24</v>
      </c>
      <c r="C114" s="114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4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173" t="s">
        <v>64</v>
      </c>
      <c r="B122" s="174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169" t="s">
        <v>95</v>
      </c>
      <c r="B125" s="169"/>
      <c r="C125" s="169"/>
    </row>
    <row r="126" spans="1:4" ht="16.2" thickBot="1" x14ac:dyDescent="0.35"/>
    <row r="127" spans="1:4" ht="16.2" thickBot="1" x14ac:dyDescent="0.35">
      <c r="A127" s="13"/>
      <c r="B127" s="130" t="s">
        <v>96</v>
      </c>
      <c r="C127" s="130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70" t="s">
        <v>97</v>
      </c>
      <c r="B133" s="171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167" t="s">
        <v>99</v>
      </c>
      <c r="B135" s="168"/>
      <c r="C135" s="49">
        <f>C133+C134</f>
        <v>6709.3757567684825</v>
      </c>
    </row>
    <row r="136" spans="1:3" x14ac:dyDescent="0.3">
      <c r="A136" s="164" t="s">
        <v>118</v>
      </c>
      <c r="B136" s="165"/>
      <c r="C136" s="51">
        <v>2</v>
      </c>
    </row>
    <row r="137" spans="1:3" ht="16.2" thickBot="1" x14ac:dyDescent="0.35">
      <c r="A137" s="166" t="s">
        <v>119</v>
      </c>
      <c r="B137" s="166"/>
      <c r="C137" s="50">
        <f>C135*C136</f>
        <v>13418.751513536965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C124" sqref="C124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7" t="s">
        <v>100</v>
      </c>
      <c r="B1" s="177"/>
      <c r="C1" s="177"/>
      <c r="D1" s="177"/>
    </row>
    <row r="2" spans="1:5" ht="22.8" x14ac:dyDescent="0.4">
      <c r="A2" s="177" t="s">
        <v>101</v>
      </c>
      <c r="B2" s="177"/>
      <c r="C2" s="177"/>
      <c r="D2" s="177"/>
    </row>
    <row r="3" spans="1:5" ht="27.75" customHeight="1" x14ac:dyDescent="0.3">
      <c r="A3" s="181"/>
      <c r="B3" s="181"/>
      <c r="C3" s="181"/>
      <c r="D3" s="181"/>
    </row>
    <row r="4" spans="1:5" x14ac:dyDescent="0.3">
      <c r="A4" s="32" t="s">
        <v>109</v>
      </c>
      <c r="B4" s="182" t="s">
        <v>164</v>
      </c>
      <c r="C4" s="183"/>
    </row>
    <row r="5" spans="1:5" x14ac:dyDescent="0.3">
      <c r="A5" s="32" t="s">
        <v>110</v>
      </c>
      <c r="B5" s="182" t="s">
        <v>151</v>
      </c>
      <c r="C5" s="183"/>
      <c r="E5" s="53"/>
    </row>
    <row r="6" spans="1:5" x14ac:dyDescent="0.3">
      <c r="A6" s="32"/>
      <c r="B6" s="182"/>
      <c r="C6" s="183"/>
    </row>
    <row r="7" spans="1:5" x14ac:dyDescent="0.3">
      <c r="A7" s="180" t="s">
        <v>35</v>
      </c>
      <c r="B7" s="180"/>
      <c r="C7" s="180"/>
    </row>
    <row r="8" spans="1:5" ht="16.2" thickBot="1" x14ac:dyDescent="0.35"/>
    <row r="9" spans="1:5" ht="16.2" thickBot="1" x14ac:dyDescent="0.35">
      <c r="A9" s="13">
        <v>1</v>
      </c>
      <c r="B9" s="130" t="s">
        <v>36</v>
      </c>
      <c r="C9" s="130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1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2"/>
      <c r="E13" s="72"/>
    </row>
    <row r="14" spans="1:5" ht="16.2" thickBot="1" x14ac:dyDescent="0.35">
      <c r="A14" s="178" t="s">
        <v>5</v>
      </c>
      <c r="B14" s="179"/>
      <c r="C14" s="39">
        <f>SUM(C10:C13)</f>
        <v>2830.7836837090913</v>
      </c>
    </row>
    <row r="17" spans="1:4" x14ac:dyDescent="0.3">
      <c r="A17" s="169" t="s">
        <v>48</v>
      </c>
      <c r="B17" s="169"/>
      <c r="C17" s="169"/>
    </row>
    <row r="18" spans="1:4" x14ac:dyDescent="0.3">
      <c r="A18" s="12"/>
    </row>
    <row r="19" spans="1:4" x14ac:dyDescent="0.3">
      <c r="A19" s="172" t="s">
        <v>49</v>
      </c>
      <c r="B19" s="172"/>
      <c r="C19" s="172"/>
    </row>
    <row r="20" spans="1:4" ht="16.2" thickBot="1" x14ac:dyDescent="0.35"/>
    <row r="21" spans="1:4" ht="16.2" thickBot="1" x14ac:dyDescent="0.35">
      <c r="A21" s="13" t="s">
        <v>50</v>
      </c>
      <c r="B21" s="130" t="s">
        <v>51</v>
      </c>
      <c r="C21" s="130" t="s">
        <v>57</v>
      </c>
      <c r="D21" s="130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70" t="s">
        <v>5</v>
      </c>
      <c r="B24" s="171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5" t="s">
        <v>54</v>
      </c>
      <c r="B27" s="175"/>
      <c r="C27" s="175"/>
      <c r="D27" s="175"/>
    </row>
    <row r="28" spans="1:4" ht="16.2" thickBot="1" x14ac:dyDescent="0.35"/>
    <row r="29" spans="1:4" ht="16.2" thickBot="1" x14ac:dyDescent="0.35">
      <c r="A29" s="13" t="s">
        <v>55</v>
      </c>
      <c r="B29" s="130" t="s">
        <v>56</v>
      </c>
      <c r="C29" s="130" t="s">
        <v>57</v>
      </c>
      <c r="D29" s="130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9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70" t="s">
        <v>64</v>
      </c>
      <c r="B38" s="171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72" t="s">
        <v>65</v>
      </c>
      <c r="B41" s="172"/>
      <c r="C41" s="172"/>
    </row>
    <row r="42" spans="1:4" ht="16.2" thickBot="1" x14ac:dyDescent="0.35"/>
    <row r="43" spans="1:4" ht="16.2" thickBot="1" x14ac:dyDescent="0.35">
      <c r="A43" s="13" t="s">
        <v>66</v>
      </c>
      <c r="B43" s="130" t="s">
        <v>67</v>
      </c>
      <c r="C43" s="130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5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8" t="s">
        <v>5</v>
      </c>
      <c r="B49" s="179"/>
      <c r="C49" s="23">
        <f>SUM(C44:C48)</f>
        <v>618.3035440000001</v>
      </c>
    </row>
    <row r="52" spans="1:4" x14ac:dyDescent="0.3">
      <c r="A52" s="172" t="s">
        <v>69</v>
      </c>
      <c r="B52" s="172"/>
      <c r="C52" s="172"/>
    </row>
    <row r="53" spans="1:4" ht="16.2" thickBot="1" x14ac:dyDescent="0.35"/>
    <row r="54" spans="1:4" ht="16.2" thickBot="1" x14ac:dyDescent="0.35">
      <c r="A54" s="13">
        <v>2</v>
      </c>
      <c r="B54" s="130" t="s">
        <v>70</v>
      </c>
      <c r="C54" s="130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70" t="s">
        <v>5</v>
      </c>
      <c r="B58" s="171"/>
      <c r="C58" s="23">
        <f>SUM(C55:C57)</f>
        <v>2451.1861574088034</v>
      </c>
    </row>
    <row r="59" spans="1:4" x14ac:dyDescent="0.3">
      <c r="A59" s="2"/>
    </row>
    <row r="61" spans="1:4" x14ac:dyDescent="0.3">
      <c r="A61" s="169" t="s">
        <v>71</v>
      </c>
      <c r="B61" s="169"/>
      <c r="C61" s="169"/>
    </row>
    <row r="62" spans="1:4" ht="16.2" thickBot="1" x14ac:dyDescent="0.35"/>
    <row r="63" spans="1:4" ht="16.2" thickBot="1" x14ac:dyDescent="0.35">
      <c r="A63" s="13">
        <v>3</v>
      </c>
      <c r="B63" s="130" t="s">
        <v>72</v>
      </c>
      <c r="C63" s="130" t="s">
        <v>57</v>
      </c>
      <c r="D63" s="130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70" t="s">
        <v>5</v>
      </c>
      <c r="B70" s="171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9" t="s">
        <v>79</v>
      </c>
      <c r="B73" s="169"/>
      <c r="C73" s="169"/>
    </row>
    <row r="76" spans="1:4" x14ac:dyDescent="0.3">
      <c r="A76" s="172" t="s">
        <v>80</v>
      </c>
      <c r="B76" s="172"/>
      <c r="C76" s="17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0" t="s">
        <v>82</v>
      </c>
      <c r="C78" s="130" t="s">
        <v>57</v>
      </c>
      <c r="D78" s="130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9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9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9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9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8" t="s">
        <v>47</v>
      </c>
      <c r="C84" s="119">
        <f>'Posto 12x36 diurno ISS 2%'!C82</f>
        <v>0</v>
      </c>
      <c r="D84" s="23">
        <f t="shared" si="2"/>
        <v>0</v>
      </c>
    </row>
    <row r="85" spans="1:5" ht="16.2" thickBot="1" x14ac:dyDescent="0.35">
      <c r="A85" s="170" t="s">
        <v>64</v>
      </c>
      <c r="B85" s="171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72" t="s">
        <v>86</v>
      </c>
      <c r="B88" s="172"/>
      <c r="C88" s="172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30" t="s">
        <v>129</v>
      </c>
      <c r="C90" s="130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70" t="s">
        <v>5</v>
      </c>
      <c r="B92" s="171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72" t="s">
        <v>89</v>
      </c>
      <c r="B95" s="172"/>
      <c r="C95" s="172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30" t="s">
        <v>90</v>
      </c>
      <c r="C97" s="130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70" t="s">
        <v>5</v>
      </c>
      <c r="B100" s="171"/>
      <c r="C100" s="39">
        <f>C98+C99</f>
        <v>308.13768684793945</v>
      </c>
    </row>
    <row r="103" spans="1:3" x14ac:dyDescent="0.3">
      <c r="A103" s="169" t="s">
        <v>91</v>
      </c>
      <c r="B103" s="169"/>
      <c r="C103" s="16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0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'Planilha de Apoio - P 12 x 36'!D34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70" t="s">
        <v>64</v>
      </c>
      <c r="B110" s="171"/>
      <c r="C110" s="23">
        <f>SUM(C106:C109)</f>
        <v>176.27208333333334</v>
      </c>
    </row>
    <row r="113" spans="1:4" x14ac:dyDescent="0.3">
      <c r="A113" s="169" t="s">
        <v>94</v>
      </c>
      <c r="B113" s="169"/>
      <c r="C113" s="16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0" t="s">
        <v>57</v>
      </c>
      <c r="D115" s="130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216.62308603825161</v>
      </c>
    </row>
    <row r="124" spans="1:4" ht="16.2" thickBot="1" x14ac:dyDescent="0.35">
      <c r="A124" s="173" t="s">
        <v>64</v>
      </c>
      <c r="B124" s="174"/>
      <c r="C124" s="44">
        <f>C116+C117+C119+C122+C123</f>
        <v>0.26650000000000001</v>
      </c>
      <c r="D124" s="45">
        <f>D116+D117+D119+D122+D123</f>
        <v>1733.3725808843183</v>
      </c>
    </row>
    <row r="127" spans="1:4" x14ac:dyDescent="0.3">
      <c r="A127" s="169" t="s">
        <v>95</v>
      </c>
      <c r="B127" s="169"/>
      <c r="C127" s="169"/>
    </row>
    <row r="128" spans="1:4" ht="16.2" thickBot="1" x14ac:dyDescent="0.35"/>
    <row r="129" spans="1:3" ht="16.2" thickBot="1" x14ac:dyDescent="0.35">
      <c r="A129" s="13"/>
      <c r="B129" s="130" t="s">
        <v>96</v>
      </c>
      <c r="C129" s="130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70" t="s">
        <v>97</v>
      </c>
      <c r="B135" s="171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1733.3725808843183</v>
      </c>
    </row>
    <row r="137" spans="1:3" ht="16.5" customHeight="1" x14ac:dyDescent="0.3">
      <c r="A137" s="167" t="s">
        <v>99</v>
      </c>
      <c r="B137" s="168"/>
      <c r="C137" s="49">
        <f>C135+C136</f>
        <v>7700.9507086598451</v>
      </c>
    </row>
    <row r="138" spans="1:3" ht="16.5" customHeight="1" x14ac:dyDescent="0.3">
      <c r="A138" s="164" t="s">
        <v>118</v>
      </c>
      <c r="B138" s="165"/>
      <c r="C138" s="51">
        <v>2</v>
      </c>
    </row>
    <row r="139" spans="1:3" ht="16.2" thickBot="1" x14ac:dyDescent="0.35">
      <c r="A139" s="166" t="s">
        <v>119</v>
      </c>
      <c r="B139" s="166"/>
      <c r="C139" s="50">
        <f>C137*C138</f>
        <v>15401.90141731969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30" workbookViewId="0">
      <selection activeCell="D127" sqref="D12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7" t="s">
        <v>100</v>
      </c>
      <c r="B1" s="177"/>
      <c r="C1" s="177"/>
      <c r="D1" s="177"/>
    </row>
    <row r="2" spans="1:5" ht="22.8" x14ac:dyDescent="0.4">
      <c r="A2" s="177" t="s">
        <v>101</v>
      </c>
      <c r="B2" s="177"/>
      <c r="C2" s="177"/>
      <c r="D2" s="177"/>
    </row>
    <row r="3" spans="1:5" x14ac:dyDescent="0.3">
      <c r="A3" s="181"/>
      <c r="B3" s="181"/>
      <c r="C3" s="181"/>
      <c r="D3" s="181"/>
    </row>
    <row r="4" spans="1:5" x14ac:dyDescent="0.3">
      <c r="A4" s="32" t="s">
        <v>109</v>
      </c>
      <c r="B4" s="176" t="s">
        <v>164</v>
      </c>
      <c r="C4" s="176"/>
    </row>
    <row r="5" spans="1:5" x14ac:dyDescent="0.3">
      <c r="A5" s="32" t="s">
        <v>110</v>
      </c>
      <c r="B5" s="176" t="s">
        <v>143</v>
      </c>
      <c r="C5" s="176"/>
      <c r="E5" s="53"/>
    </row>
    <row r="6" spans="1:5" x14ac:dyDescent="0.3">
      <c r="A6" s="32"/>
      <c r="B6" s="176"/>
      <c r="C6" s="176"/>
    </row>
    <row r="7" spans="1:5" x14ac:dyDescent="0.3">
      <c r="A7" s="180" t="s">
        <v>35</v>
      </c>
      <c r="B7" s="180"/>
      <c r="C7" s="180"/>
    </row>
    <row r="8" spans="1:5" ht="16.2" thickBot="1" x14ac:dyDescent="0.35"/>
    <row r="9" spans="1:5" ht="16.2" thickBot="1" x14ac:dyDescent="0.35">
      <c r="A9" s="13">
        <v>1</v>
      </c>
      <c r="B9" s="130" t="s">
        <v>36</v>
      </c>
      <c r="C9" s="130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8" t="s">
        <v>5</v>
      </c>
      <c r="B12" s="179"/>
      <c r="C12" s="39">
        <f>SUM(C10:C11)</f>
        <v>2399.2280000000001</v>
      </c>
    </row>
    <row r="15" spans="1:5" x14ac:dyDescent="0.3">
      <c r="A15" s="169" t="s">
        <v>48</v>
      </c>
      <c r="B15" s="169"/>
      <c r="C15" s="169"/>
    </row>
    <row r="16" spans="1:5" x14ac:dyDescent="0.3">
      <c r="A16" s="12"/>
    </row>
    <row r="17" spans="1:4" x14ac:dyDescent="0.3">
      <c r="A17" s="172" t="s">
        <v>49</v>
      </c>
      <c r="B17" s="172"/>
      <c r="C17" s="172"/>
    </row>
    <row r="18" spans="1:4" ht="16.2" thickBot="1" x14ac:dyDescent="0.35"/>
    <row r="19" spans="1:4" ht="16.2" thickBot="1" x14ac:dyDescent="0.35">
      <c r="A19" s="13" t="s">
        <v>50</v>
      </c>
      <c r="B19" s="130" t="s">
        <v>51</v>
      </c>
      <c r="C19" s="130" t="s">
        <v>57</v>
      </c>
      <c r="D19" s="130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70" t="s">
        <v>5</v>
      </c>
      <c r="B22" s="171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5" t="s">
        <v>54</v>
      </c>
      <c r="B25" s="175"/>
      <c r="C25" s="175"/>
      <c r="D25" s="175"/>
    </row>
    <row r="26" spans="1:4" ht="16.2" thickBot="1" x14ac:dyDescent="0.35"/>
    <row r="27" spans="1:4" ht="16.2" thickBot="1" x14ac:dyDescent="0.35">
      <c r="A27" s="13" t="s">
        <v>55</v>
      </c>
      <c r="B27" s="130" t="s">
        <v>56</v>
      </c>
      <c r="C27" s="130" t="s">
        <v>57</v>
      </c>
      <c r="D27" s="130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4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70" t="s">
        <v>64</v>
      </c>
      <c r="B36" s="171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72" t="s">
        <v>65</v>
      </c>
      <c r="B39" s="172"/>
      <c r="C39" s="172"/>
    </row>
    <row r="40" spans="1:5" ht="16.2" thickBot="1" x14ac:dyDescent="0.35"/>
    <row r="41" spans="1:5" ht="16.2" thickBot="1" x14ac:dyDescent="0.35">
      <c r="A41" s="13" t="s">
        <v>66</v>
      </c>
      <c r="B41" s="130" t="s">
        <v>67</v>
      </c>
      <c r="C41" s="130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5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6" t="s">
        <v>145</v>
      </c>
      <c r="C46" s="115"/>
    </row>
    <row r="47" spans="1:5" ht="16.2" thickBot="1" x14ac:dyDescent="0.35">
      <c r="A47" s="178" t="s">
        <v>5</v>
      </c>
      <c r="B47" s="179"/>
      <c r="C47" s="23">
        <f>SUM(C42:C46)</f>
        <v>618.3035440000001</v>
      </c>
    </row>
    <row r="50" spans="1:4" x14ac:dyDescent="0.3">
      <c r="A50" s="172" t="s">
        <v>69</v>
      </c>
      <c r="B50" s="172"/>
      <c r="C50" s="172"/>
    </row>
    <row r="51" spans="1:4" ht="16.2" thickBot="1" x14ac:dyDescent="0.35"/>
    <row r="52" spans="1:4" ht="16.2" thickBot="1" x14ac:dyDescent="0.35">
      <c r="A52" s="13">
        <v>2</v>
      </c>
      <c r="B52" s="130" t="s">
        <v>70</v>
      </c>
      <c r="C52" s="130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70" t="s">
        <v>5</v>
      </c>
      <c r="B56" s="171"/>
      <c r="C56" s="23">
        <f>SUM(C53:C55)</f>
        <v>2171.7614475872006</v>
      </c>
    </row>
    <row r="57" spans="1:4" x14ac:dyDescent="0.3">
      <c r="A57" s="2"/>
    </row>
    <row r="59" spans="1:4" x14ac:dyDescent="0.3">
      <c r="A59" s="169" t="s">
        <v>71</v>
      </c>
      <c r="B59" s="169"/>
      <c r="C59" s="169"/>
    </row>
    <row r="60" spans="1:4" ht="16.2" thickBot="1" x14ac:dyDescent="0.35"/>
    <row r="61" spans="1:4" ht="16.2" thickBot="1" x14ac:dyDescent="0.35">
      <c r="A61" s="13">
        <v>3</v>
      </c>
      <c r="B61" s="130" t="s">
        <v>72</v>
      </c>
      <c r="C61" s="130" t="s">
        <v>57</v>
      </c>
      <c r="D61" s="130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70" t="s">
        <v>5</v>
      </c>
      <c r="B68" s="171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9" t="s">
        <v>79</v>
      </c>
      <c r="B71" s="169"/>
      <c r="C71" s="169"/>
    </row>
    <row r="74" spans="1:4" x14ac:dyDescent="0.3">
      <c r="A74" s="172" t="s">
        <v>80</v>
      </c>
      <c r="B74" s="172"/>
      <c r="C74" s="172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0" t="s">
        <v>82</v>
      </c>
      <c r="C76" s="130" t="s">
        <v>57</v>
      </c>
      <c r="D76" s="130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7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7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7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7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8" t="s">
        <v>47</v>
      </c>
      <c r="C82" s="117">
        <v>0</v>
      </c>
      <c r="D82" s="23">
        <f t="shared" si="1"/>
        <v>0</v>
      </c>
    </row>
    <row r="83" spans="1:6" ht="16.2" thickBot="1" x14ac:dyDescent="0.35">
      <c r="A83" s="170" t="s">
        <v>64</v>
      </c>
      <c r="B83" s="171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72" t="s">
        <v>86</v>
      </c>
      <c r="B86" s="172"/>
      <c r="C86" s="172"/>
      <c r="F86" s="72"/>
    </row>
    <row r="87" spans="1:6" ht="16.2" thickBot="1" x14ac:dyDescent="0.35">
      <c r="A87" s="12"/>
      <c r="F87" s="72"/>
    </row>
    <row r="88" spans="1:6" ht="16.2" thickBot="1" x14ac:dyDescent="0.35">
      <c r="A88" s="13" t="s">
        <v>87</v>
      </c>
      <c r="B88" s="130" t="s">
        <v>129</v>
      </c>
      <c r="C88" s="130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70" t="s">
        <v>5</v>
      </c>
      <c r="B90" s="171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2"/>
    </row>
    <row r="93" spans="1:6" x14ac:dyDescent="0.3">
      <c r="A93" s="172" t="s">
        <v>89</v>
      </c>
      <c r="B93" s="172"/>
      <c r="C93" s="172"/>
    </row>
    <row r="94" spans="1:6" ht="16.2" thickBot="1" x14ac:dyDescent="0.35">
      <c r="A94" s="12"/>
    </row>
    <row r="95" spans="1:6" ht="16.2" thickBot="1" x14ac:dyDescent="0.35">
      <c r="A95" s="13">
        <v>4</v>
      </c>
      <c r="B95" s="130" t="s">
        <v>90</v>
      </c>
      <c r="C95" s="130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70" t="s">
        <v>5</v>
      </c>
      <c r="B98" s="171"/>
      <c r="C98" s="39">
        <f>C96+C97</f>
        <v>281.4052097737374</v>
      </c>
    </row>
    <row r="101" spans="1:3" x14ac:dyDescent="0.3">
      <c r="A101" s="169" t="s">
        <v>91</v>
      </c>
      <c r="B101" s="169"/>
      <c r="C101" s="16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0" t="s">
        <v>37</v>
      </c>
    </row>
    <row r="104" spans="1:3" ht="16.2" thickBot="1" x14ac:dyDescent="0.35">
      <c r="A104" s="15" t="s">
        <v>38</v>
      </c>
      <c r="B104" s="16" t="s">
        <v>92</v>
      </c>
      <c r="C104" s="115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5">
        <f>'Planilha de Apoio - P 12 x 36'!D34</f>
        <v>72.938749999999999</v>
      </c>
    </row>
    <row r="106" spans="1:3" ht="16.2" thickBot="1" x14ac:dyDescent="0.35">
      <c r="A106" s="15" t="s">
        <v>41</v>
      </c>
      <c r="B106" s="118" t="s">
        <v>146</v>
      </c>
      <c r="C106" s="115"/>
    </row>
    <row r="107" spans="1:3" ht="16.2" thickBot="1" x14ac:dyDescent="0.35">
      <c r="A107" s="15" t="s">
        <v>42</v>
      </c>
      <c r="B107" s="118" t="s">
        <v>146</v>
      </c>
      <c r="C107" s="115"/>
    </row>
    <row r="108" spans="1:3" ht="16.2" thickBot="1" x14ac:dyDescent="0.35">
      <c r="A108" s="170" t="s">
        <v>64</v>
      </c>
      <c r="B108" s="171"/>
      <c r="C108" s="23">
        <f>SUM(C104:C107)</f>
        <v>176.27208333333334</v>
      </c>
    </row>
    <row r="111" spans="1:3" x14ac:dyDescent="0.3">
      <c r="A111" s="169" t="s">
        <v>94</v>
      </c>
      <c r="B111" s="169"/>
      <c r="C111" s="16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0" t="s">
        <v>57</v>
      </c>
      <c r="D113" s="130" t="s">
        <v>37</v>
      </c>
    </row>
    <row r="114" spans="1:4" ht="16.2" thickBot="1" x14ac:dyDescent="0.35">
      <c r="A114" s="15" t="s">
        <v>38</v>
      </c>
      <c r="B114" s="43" t="s">
        <v>24</v>
      </c>
      <c r="C114" s="114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4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73" t="s">
        <v>64</v>
      </c>
      <c r="B122" s="174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69" t="s">
        <v>95</v>
      </c>
      <c r="B125" s="169"/>
      <c r="C125" s="169"/>
    </row>
    <row r="126" spans="1:4" ht="16.2" thickBot="1" x14ac:dyDescent="0.35"/>
    <row r="127" spans="1:4" ht="16.2" thickBot="1" x14ac:dyDescent="0.35">
      <c r="A127" s="13"/>
      <c r="B127" s="130" t="s">
        <v>96</v>
      </c>
      <c r="C127" s="130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70" t="s">
        <v>97</v>
      </c>
      <c r="B133" s="171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67" t="s">
        <v>99</v>
      </c>
      <c r="B135" s="168"/>
      <c r="C135" s="49">
        <f>C133+C134</f>
        <v>6835.1962116539671</v>
      </c>
    </row>
    <row r="136" spans="1:3" x14ac:dyDescent="0.3">
      <c r="A136" s="164" t="s">
        <v>118</v>
      </c>
      <c r="B136" s="165"/>
      <c r="C136" s="51">
        <v>2</v>
      </c>
    </row>
    <row r="137" spans="1:3" ht="16.2" thickBot="1" x14ac:dyDescent="0.35">
      <c r="A137" s="166" t="s">
        <v>119</v>
      </c>
      <c r="B137" s="166"/>
      <c r="C137" s="50">
        <f>C135*C136</f>
        <v>13670.392423307934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B119" sqref="B11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7" t="s">
        <v>100</v>
      </c>
      <c r="B1" s="177"/>
      <c r="C1" s="177"/>
      <c r="D1" s="177"/>
    </row>
    <row r="2" spans="1:5" ht="22.8" x14ac:dyDescent="0.4">
      <c r="A2" s="177" t="s">
        <v>101</v>
      </c>
      <c r="B2" s="177"/>
      <c r="C2" s="177"/>
      <c r="D2" s="177"/>
    </row>
    <row r="3" spans="1:5" ht="27.75" customHeight="1" x14ac:dyDescent="0.3">
      <c r="A3" s="181"/>
      <c r="B3" s="181"/>
      <c r="C3" s="181"/>
      <c r="D3" s="181"/>
    </row>
    <row r="4" spans="1:5" x14ac:dyDescent="0.3">
      <c r="A4" s="32" t="s">
        <v>109</v>
      </c>
      <c r="B4" s="182" t="s">
        <v>164</v>
      </c>
      <c r="C4" s="183"/>
    </row>
    <row r="5" spans="1:5" x14ac:dyDescent="0.3">
      <c r="A5" s="32" t="s">
        <v>110</v>
      </c>
      <c r="B5" s="182" t="s">
        <v>151</v>
      </c>
      <c r="C5" s="183"/>
      <c r="E5" s="53"/>
    </row>
    <row r="6" spans="1:5" x14ac:dyDescent="0.3">
      <c r="A6" s="32"/>
      <c r="B6" s="182"/>
      <c r="C6" s="183"/>
    </row>
    <row r="7" spans="1:5" x14ac:dyDescent="0.3">
      <c r="A7" s="180" t="s">
        <v>35</v>
      </c>
      <c r="B7" s="180"/>
      <c r="C7" s="180"/>
    </row>
    <row r="8" spans="1:5" ht="16.2" thickBot="1" x14ac:dyDescent="0.35"/>
    <row r="9" spans="1:5" ht="16.2" thickBot="1" x14ac:dyDescent="0.35">
      <c r="A9" s="13">
        <v>1</v>
      </c>
      <c r="B9" s="130" t="s">
        <v>36</v>
      </c>
      <c r="C9" s="130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1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2"/>
      <c r="E13" s="72"/>
    </row>
    <row r="14" spans="1:5" ht="16.2" thickBot="1" x14ac:dyDescent="0.35">
      <c r="A14" s="178" t="s">
        <v>5</v>
      </c>
      <c r="B14" s="179"/>
      <c r="C14" s="39">
        <f>SUM(C10:C13)</f>
        <v>2830.7836837090913</v>
      </c>
    </row>
    <row r="17" spans="1:4" x14ac:dyDescent="0.3">
      <c r="A17" s="169" t="s">
        <v>48</v>
      </c>
      <c r="B17" s="169"/>
      <c r="C17" s="169"/>
    </row>
    <row r="18" spans="1:4" x14ac:dyDescent="0.3">
      <c r="A18" s="12"/>
    </row>
    <row r="19" spans="1:4" x14ac:dyDescent="0.3">
      <c r="A19" s="172" t="s">
        <v>49</v>
      </c>
      <c r="B19" s="172"/>
      <c r="C19" s="172"/>
    </row>
    <row r="20" spans="1:4" ht="16.2" thickBot="1" x14ac:dyDescent="0.35"/>
    <row r="21" spans="1:4" ht="16.2" thickBot="1" x14ac:dyDescent="0.35">
      <c r="A21" s="13" t="s">
        <v>50</v>
      </c>
      <c r="B21" s="130" t="s">
        <v>51</v>
      </c>
      <c r="C21" s="130" t="s">
        <v>57</v>
      </c>
      <c r="D21" s="130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70" t="s">
        <v>5</v>
      </c>
      <c r="B24" s="171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5" t="s">
        <v>54</v>
      </c>
      <c r="B27" s="175"/>
      <c r="C27" s="175"/>
      <c r="D27" s="175"/>
    </row>
    <row r="28" spans="1:4" ht="16.2" thickBot="1" x14ac:dyDescent="0.35"/>
    <row r="29" spans="1:4" ht="16.2" thickBot="1" x14ac:dyDescent="0.35">
      <c r="A29" s="13" t="s">
        <v>55</v>
      </c>
      <c r="B29" s="130" t="s">
        <v>56</v>
      </c>
      <c r="C29" s="130" t="s">
        <v>57</v>
      </c>
      <c r="D29" s="130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9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70" t="s">
        <v>64</v>
      </c>
      <c r="B38" s="171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72" t="s">
        <v>65</v>
      </c>
      <c r="B41" s="172"/>
      <c r="C41" s="172"/>
    </row>
    <row r="42" spans="1:4" ht="16.2" thickBot="1" x14ac:dyDescent="0.35"/>
    <row r="43" spans="1:4" ht="16.2" thickBot="1" x14ac:dyDescent="0.35">
      <c r="A43" s="13" t="s">
        <v>66</v>
      </c>
      <c r="B43" s="130" t="s">
        <v>67</v>
      </c>
      <c r="C43" s="130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5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8" t="s">
        <v>5</v>
      </c>
      <c r="B49" s="179"/>
      <c r="C49" s="23">
        <f>SUM(C44:C48)</f>
        <v>618.3035440000001</v>
      </c>
    </row>
    <row r="52" spans="1:4" x14ac:dyDescent="0.3">
      <c r="A52" s="172" t="s">
        <v>69</v>
      </c>
      <c r="B52" s="172"/>
      <c r="C52" s="172"/>
    </row>
    <row r="53" spans="1:4" ht="16.2" thickBot="1" x14ac:dyDescent="0.35"/>
    <row r="54" spans="1:4" ht="16.2" thickBot="1" x14ac:dyDescent="0.35">
      <c r="A54" s="13">
        <v>2</v>
      </c>
      <c r="B54" s="130" t="s">
        <v>70</v>
      </c>
      <c r="C54" s="130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70" t="s">
        <v>5</v>
      </c>
      <c r="B58" s="171"/>
      <c r="C58" s="23">
        <f>SUM(C55:C57)</f>
        <v>2451.1861574088034</v>
      </c>
    </row>
    <row r="59" spans="1:4" x14ac:dyDescent="0.3">
      <c r="A59" s="2"/>
    </row>
    <row r="61" spans="1:4" x14ac:dyDescent="0.3">
      <c r="A61" s="169" t="s">
        <v>71</v>
      </c>
      <c r="B61" s="169"/>
      <c r="C61" s="169"/>
    </row>
    <row r="62" spans="1:4" ht="16.2" thickBot="1" x14ac:dyDescent="0.35"/>
    <row r="63" spans="1:4" ht="16.2" thickBot="1" x14ac:dyDescent="0.35">
      <c r="A63" s="13">
        <v>3</v>
      </c>
      <c r="B63" s="130" t="s">
        <v>72</v>
      </c>
      <c r="C63" s="130" t="s">
        <v>57</v>
      </c>
      <c r="D63" s="130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70" t="s">
        <v>5</v>
      </c>
      <c r="B70" s="171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9" t="s">
        <v>79</v>
      </c>
      <c r="B73" s="169"/>
      <c r="C73" s="169"/>
    </row>
    <row r="76" spans="1:4" x14ac:dyDescent="0.3">
      <c r="A76" s="172" t="s">
        <v>80</v>
      </c>
      <c r="B76" s="172"/>
      <c r="C76" s="17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0" t="s">
        <v>82</v>
      </c>
      <c r="C78" s="130" t="s">
        <v>57</v>
      </c>
      <c r="D78" s="130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9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9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9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9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8" t="s">
        <v>47</v>
      </c>
      <c r="C84" s="119">
        <f>'Posto 12x36 diurno ISS 2%'!C82</f>
        <v>0</v>
      </c>
      <c r="D84" s="23">
        <f t="shared" si="2"/>
        <v>0</v>
      </c>
    </row>
    <row r="85" spans="1:5" ht="16.2" thickBot="1" x14ac:dyDescent="0.35">
      <c r="A85" s="170" t="s">
        <v>64</v>
      </c>
      <c r="B85" s="171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72" t="s">
        <v>86</v>
      </c>
      <c r="B88" s="172"/>
      <c r="C88" s="172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30" t="s">
        <v>129</v>
      </c>
      <c r="C90" s="130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70" t="s">
        <v>5</v>
      </c>
      <c r="B92" s="171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72" t="s">
        <v>89</v>
      </c>
      <c r="B95" s="172"/>
      <c r="C95" s="172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30" t="s">
        <v>90</v>
      </c>
      <c r="C97" s="130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70" t="s">
        <v>5</v>
      </c>
      <c r="B100" s="171"/>
      <c r="C100" s="39">
        <f>C98+C99</f>
        <v>308.13768684793945</v>
      </c>
    </row>
    <row r="103" spans="1:3" x14ac:dyDescent="0.3">
      <c r="A103" s="169" t="s">
        <v>91</v>
      </c>
      <c r="B103" s="169"/>
      <c r="C103" s="16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0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'Planilha de Apoio - P 12 x 36'!D34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70" t="s">
        <v>64</v>
      </c>
      <c r="B110" s="171"/>
      <c r="C110" s="23">
        <f>SUM(C106:C109)</f>
        <v>176.27208333333334</v>
      </c>
    </row>
    <row r="113" spans="1:4" x14ac:dyDescent="0.3">
      <c r="A113" s="169" t="s">
        <v>94</v>
      </c>
      <c r="B113" s="169"/>
      <c r="C113" s="16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0" t="s">
        <v>57</v>
      </c>
      <c r="D115" s="130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73" t="s">
        <v>64</v>
      </c>
      <c r="B124" s="174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69" t="s">
        <v>95</v>
      </c>
      <c r="B127" s="169"/>
      <c r="C127" s="169"/>
    </row>
    <row r="128" spans="1:4" ht="16.2" thickBot="1" x14ac:dyDescent="0.35"/>
    <row r="129" spans="1:3" ht="16.2" thickBot="1" x14ac:dyDescent="0.35">
      <c r="A129" s="13"/>
      <c r="B129" s="130" t="s">
        <v>96</v>
      </c>
      <c r="C129" s="130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70" t="s">
        <v>97</v>
      </c>
      <c r="B135" s="171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 x14ac:dyDescent="0.3">
      <c r="A137" s="167" t="s">
        <v>99</v>
      </c>
      <c r="B137" s="168"/>
      <c r="C137" s="49">
        <f>C135+C136</f>
        <v>7845.3660993520134</v>
      </c>
    </row>
    <row r="138" spans="1:3" ht="16.5" customHeight="1" x14ac:dyDescent="0.3">
      <c r="A138" s="164" t="s">
        <v>118</v>
      </c>
      <c r="B138" s="165"/>
      <c r="C138" s="51">
        <v>2</v>
      </c>
    </row>
    <row r="139" spans="1:3" ht="16.2" thickBot="1" x14ac:dyDescent="0.35">
      <c r="A139" s="166" t="s">
        <v>119</v>
      </c>
      <c r="B139" s="166"/>
      <c r="C139" s="50">
        <f>C137*C138</f>
        <v>15690.732198704027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B116" sqref="B116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193" t="s">
        <v>13</v>
      </c>
      <c r="B3" s="194"/>
      <c r="C3" s="194"/>
      <c r="D3" s="194"/>
      <c r="E3" s="195"/>
    </row>
    <row r="4" spans="1:5" ht="16.2" thickBot="1" x14ac:dyDescent="0.35">
      <c r="A4" s="193" t="s">
        <v>152</v>
      </c>
      <c r="B4" s="194"/>
      <c r="C4" s="194"/>
      <c r="D4" s="194"/>
      <c r="E4" s="195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0">
        <v>5</v>
      </c>
      <c r="C6" s="1">
        <v>2</v>
      </c>
      <c r="D6" s="48">
        <v>15.22</v>
      </c>
      <c r="E6" s="85">
        <f t="shared" ref="E6" si="0">B6*C6*D6</f>
        <v>152.20000000000002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193" t="s">
        <v>17</v>
      </c>
      <c r="B8" s="194"/>
      <c r="C8" s="194"/>
      <c r="D8" s="194"/>
      <c r="E8" s="195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196" t="s">
        <v>157</v>
      </c>
      <c r="B12" s="197"/>
      <c r="C12" s="197"/>
      <c r="D12" s="198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9">
        <f>B14-C14</f>
        <v>41.466400000000021</v>
      </c>
      <c r="E14" s="90"/>
    </row>
    <row r="15" spans="1:5" ht="16.2" thickBot="1" x14ac:dyDescent="0.35">
      <c r="C15" s="91"/>
      <c r="D15" s="89"/>
    </row>
    <row r="16" spans="1:5" ht="16.2" thickBot="1" x14ac:dyDescent="0.35">
      <c r="A16" s="196" t="s">
        <v>19</v>
      </c>
      <c r="B16" s="197"/>
      <c r="C16" s="197"/>
      <c r="D16" s="198"/>
    </row>
    <row r="17" spans="1:5" ht="16.2" thickBot="1" x14ac:dyDescent="0.35">
      <c r="A17" s="196" t="s">
        <v>152</v>
      </c>
      <c r="B17" s="197"/>
      <c r="C17" s="197"/>
      <c r="D17" s="198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5">
        <f>(B19*C19)</f>
        <v>488.71420000000001</v>
      </c>
      <c r="E19" s="96"/>
    </row>
    <row r="20" spans="1:5" ht="16.2" thickBot="1" x14ac:dyDescent="0.35">
      <c r="A20" s="199" t="s">
        <v>117</v>
      </c>
      <c r="B20" s="201"/>
      <c r="C20" s="4">
        <v>0.18</v>
      </c>
      <c r="D20" s="85">
        <f>((B19*C19)*C20)</f>
        <v>87.968555999999992</v>
      </c>
    </row>
    <row r="21" spans="1:5" ht="15.6" x14ac:dyDescent="0.3">
      <c r="A21" s="199" t="s">
        <v>156</v>
      </c>
      <c r="B21" s="200"/>
      <c r="C21" s="201"/>
      <c r="D21" s="97">
        <f>D19-D20</f>
        <v>400.74564400000003</v>
      </c>
    </row>
    <row r="22" spans="1:5" ht="15.6" x14ac:dyDescent="0.3">
      <c r="A22" s="75"/>
      <c r="B22" s="98"/>
      <c r="C22" s="76"/>
      <c r="D22" s="99"/>
    </row>
    <row r="23" spans="1:5" ht="16.2" thickBot="1" x14ac:dyDescent="0.35">
      <c r="A23" s="202" t="s">
        <v>128</v>
      </c>
      <c r="B23" s="203"/>
      <c r="C23" s="203"/>
      <c r="D23" s="204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05" t="s">
        <v>120</v>
      </c>
      <c r="B26" s="205"/>
      <c r="C26" s="205"/>
      <c r="D26" s="205"/>
    </row>
    <row r="27" spans="1:5" ht="15.6" x14ac:dyDescent="0.3">
      <c r="A27" s="205" t="s">
        <v>126</v>
      </c>
      <c r="B27" s="205"/>
      <c r="C27" s="205"/>
      <c r="D27" s="205"/>
    </row>
    <row r="28" spans="1:5" ht="15.6" x14ac:dyDescent="0.3">
      <c r="A28" s="100" t="s">
        <v>2</v>
      </c>
      <c r="B28" s="100" t="s">
        <v>3</v>
      </c>
      <c r="C28" s="124" t="s">
        <v>113</v>
      </c>
      <c r="D28" s="100" t="s">
        <v>149</v>
      </c>
    </row>
    <row r="29" spans="1:5" x14ac:dyDescent="0.3">
      <c r="A29" s="101" t="s">
        <v>121</v>
      </c>
      <c r="B29" s="121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1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1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1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1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184" t="s">
        <v>5</v>
      </c>
      <c r="B34" s="185"/>
      <c r="C34" s="186"/>
      <c r="D34" s="101">
        <f>SUM(D29:D33)</f>
        <v>72.938749999999999</v>
      </c>
    </row>
    <row r="35" spans="1:4" ht="16.2" thickBot="1" x14ac:dyDescent="0.35">
      <c r="A35" s="187" t="s">
        <v>150</v>
      </c>
      <c r="B35" s="188"/>
      <c r="C35" s="188"/>
      <c r="D35" s="189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2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2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2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2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2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2">
        <v>40</v>
      </c>
      <c r="D42" s="69">
        <f t="shared" si="4"/>
        <v>80</v>
      </c>
    </row>
    <row r="43" spans="1:4" ht="16.2" thickBot="1" x14ac:dyDescent="0.35">
      <c r="A43" s="190" t="s">
        <v>32</v>
      </c>
      <c r="B43" s="191"/>
      <c r="C43" s="192"/>
      <c r="D43" s="105"/>
    </row>
    <row r="44" spans="1:4" ht="16.2" thickBot="1" x14ac:dyDescent="0.35">
      <c r="A44" s="190" t="s">
        <v>33</v>
      </c>
      <c r="B44" s="191"/>
      <c r="C44" s="192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18" workbookViewId="0">
      <selection activeCell="C124" sqref="C124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7" t="s">
        <v>100</v>
      </c>
      <c r="B1" s="177"/>
      <c r="C1" s="177"/>
      <c r="D1" s="177"/>
    </row>
    <row r="2" spans="1:7" ht="22.8" x14ac:dyDescent="0.4">
      <c r="A2" s="177" t="s">
        <v>101</v>
      </c>
      <c r="B2" s="177"/>
      <c r="C2" s="177"/>
      <c r="D2" s="177"/>
    </row>
    <row r="3" spans="1:7" x14ac:dyDescent="0.3">
      <c r="A3" s="181"/>
      <c r="B3" s="181"/>
      <c r="C3" s="181"/>
      <c r="D3" s="181"/>
    </row>
    <row r="4" spans="1:7" x14ac:dyDescent="0.3">
      <c r="A4" s="32" t="s">
        <v>109</v>
      </c>
      <c r="B4" s="176" t="s">
        <v>164</v>
      </c>
      <c r="C4" s="176"/>
    </row>
    <row r="5" spans="1:7" x14ac:dyDescent="0.3">
      <c r="A5" s="32" t="s">
        <v>110</v>
      </c>
      <c r="B5" s="176" t="s">
        <v>166</v>
      </c>
      <c r="C5" s="176"/>
      <c r="E5" s="53"/>
    </row>
    <row r="6" spans="1:7" x14ac:dyDescent="0.3">
      <c r="A6" s="32"/>
      <c r="B6" s="176"/>
      <c r="C6" s="176"/>
    </row>
    <row r="7" spans="1:7" x14ac:dyDescent="0.3">
      <c r="A7" s="180" t="s">
        <v>35</v>
      </c>
      <c r="B7" s="180"/>
      <c r="C7" s="180"/>
    </row>
    <row r="8" spans="1:7" ht="16.2" thickBot="1" x14ac:dyDescent="0.35">
      <c r="D8" s="78"/>
      <c r="E8" s="78"/>
      <c r="F8" s="78"/>
      <c r="G8" s="78"/>
    </row>
    <row r="9" spans="1:7" ht="16.2" thickBot="1" x14ac:dyDescent="0.35">
      <c r="A9" s="13">
        <v>1</v>
      </c>
      <c r="B9" s="55" t="s">
        <v>36</v>
      </c>
      <c r="C9" s="55" t="s">
        <v>37</v>
      </c>
      <c r="D9" s="78"/>
      <c r="E9" s="78"/>
      <c r="F9" s="78"/>
      <c r="G9" s="78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8"/>
      <c r="G10" s="78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38">
        <f>2.5*4.34</f>
        <v>10.85</v>
      </c>
      <c r="E11" s="70">
        <f>E10*0.2</f>
        <v>2.181116363636364</v>
      </c>
      <c r="F11" s="78"/>
      <c r="G11" s="78"/>
    </row>
    <row r="12" spans="1:7" ht="16.2" thickBot="1" x14ac:dyDescent="0.35">
      <c r="A12" s="15" t="s">
        <v>41</v>
      </c>
      <c r="B12" s="16" t="s">
        <v>4</v>
      </c>
      <c r="C12" s="23">
        <f>D11*E11</f>
        <v>23.665112545454548</v>
      </c>
      <c r="D12" s="71"/>
      <c r="E12" s="70">
        <f>E11+E10</f>
        <v>13.086698181818182</v>
      </c>
      <c r="F12" s="78"/>
      <c r="G12" s="78"/>
    </row>
    <row r="13" spans="1:7" ht="16.2" thickBot="1" x14ac:dyDescent="0.35">
      <c r="A13" s="15" t="s">
        <v>42</v>
      </c>
      <c r="B13" s="16" t="s">
        <v>176</v>
      </c>
      <c r="C13" s="23">
        <f>E12*0.34</f>
        <v>4.4494773818181823</v>
      </c>
      <c r="D13" s="72"/>
      <c r="E13" s="139">
        <f>E10*1.6</f>
        <v>17.448930909090912</v>
      </c>
      <c r="F13" s="78"/>
      <c r="G13" s="78"/>
    </row>
    <row r="14" spans="1:7" ht="16.2" thickBot="1" x14ac:dyDescent="0.35">
      <c r="A14" s="178" t="s">
        <v>5</v>
      </c>
      <c r="B14" s="179"/>
      <c r="C14" s="39">
        <f>SUM(C10:C13)</f>
        <v>2427.3425899272729</v>
      </c>
      <c r="D14" s="78"/>
      <c r="E14" s="78"/>
      <c r="F14" s="78"/>
      <c r="G14" s="78"/>
    </row>
    <row r="15" spans="1:7" x14ac:dyDescent="0.3">
      <c r="D15" s="78"/>
      <c r="E15" s="78"/>
      <c r="F15" s="78"/>
      <c r="G15" s="78"/>
    </row>
    <row r="16" spans="1:7" x14ac:dyDescent="0.3">
      <c r="D16" s="78"/>
      <c r="E16" s="78"/>
      <c r="F16" s="78"/>
      <c r="G16" s="78"/>
    </row>
    <row r="17" spans="1:4" x14ac:dyDescent="0.3">
      <c r="A17" s="169" t="s">
        <v>48</v>
      </c>
      <c r="B17" s="169"/>
      <c r="C17" s="169"/>
    </row>
    <row r="18" spans="1:4" x14ac:dyDescent="0.3">
      <c r="A18" s="12"/>
    </row>
    <row r="19" spans="1:4" x14ac:dyDescent="0.3">
      <c r="A19" s="172" t="s">
        <v>49</v>
      </c>
      <c r="B19" s="172"/>
      <c r="C19" s="172"/>
    </row>
    <row r="20" spans="1:4" ht="16.2" thickBot="1" x14ac:dyDescent="0.35"/>
    <row r="21" spans="1:4" ht="16.2" thickBot="1" x14ac:dyDescent="0.35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202.19763774094184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293.7084533812</v>
      </c>
    </row>
    <row r="24" spans="1:4" ht="16.2" thickBot="1" x14ac:dyDescent="0.35">
      <c r="A24" s="170" t="s">
        <v>5</v>
      </c>
      <c r="B24" s="171"/>
      <c r="C24" s="40">
        <f>SUM(C22:C23)</f>
        <v>0.20429999999999998</v>
      </c>
      <c r="D24" s="41">
        <f>C$14*C24</f>
        <v>495.90609112214179</v>
      </c>
    </row>
    <row r="27" spans="1:4" x14ac:dyDescent="0.3">
      <c r="A27" s="175" t="s">
        <v>54</v>
      </c>
      <c r="B27" s="175"/>
      <c r="C27" s="175"/>
      <c r="D27" s="175"/>
    </row>
    <row r="28" spans="1:4" ht="16.2" thickBot="1" x14ac:dyDescent="0.35"/>
    <row r="29" spans="1:4" ht="16.2" thickBot="1" x14ac:dyDescent="0.35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584.64973620988292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73.081217026235365</v>
      </c>
    </row>
    <row r="32" spans="1:4" ht="16.2" thickBot="1" x14ac:dyDescent="0.35">
      <c r="A32" s="15" t="s">
        <v>41</v>
      </c>
      <c r="B32" s="16" t="s">
        <v>60</v>
      </c>
      <c r="C32" s="114">
        <f>'Posto 12x36 diurno ISS 2%'!C30</f>
        <v>0.03</v>
      </c>
      <c r="D32" s="38">
        <f t="shared" si="0"/>
        <v>87.69746043148244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43.84873021574122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29.232486810494148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17.539492086296487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5.8464973620988294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233.85989448395318</v>
      </c>
    </row>
    <row r="38" spans="1:5" ht="16.2" thickBot="1" x14ac:dyDescent="0.35">
      <c r="A38" s="170" t="s">
        <v>64</v>
      </c>
      <c r="B38" s="171"/>
      <c r="C38" s="17">
        <f>SUM(C30:C37)</f>
        <v>0.36800000000000005</v>
      </c>
      <c r="D38" s="38">
        <f t="shared" si="0"/>
        <v>1075.7555146261848</v>
      </c>
      <c r="E38" s="68">
        <f>C38*C24</f>
        <v>7.5182399999999996E-2</v>
      </c>
    </row>
    <row r="41" spans="1:5" x14ac:dyDescent="0.3">
      <c r="A41" s="172" t="s">
        <v>65</v>
      </c>
      <c r="B41" s="172"/>
      <c r="C41" s="172"/>
    </row>
    <row r="42" spans="1:5" ht="16.2" thickBot="1" x14ac:dyDescent="0.35"/>
    <row r="43" spans="1:5" ht="16.2" thickBot="1" x14ac:dyDescent="0.35">
      <c r="A43" s="13" t="s">
        <v>66</v>
      </c>
      <c r="B43" s="55" t="s">
        <v>67</v>
      </c>
      <c r="C43" s="55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CAM S Sáb'!D14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CAM S Sáb'!D21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5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CAM S Sáb'!D25</f>
        <v>161.0915</v>
      </c>
    </row>
    <row r="48" spans="1:5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8" t="s">
        <v>5</v>
      </c>
      <c r="B49" s="179"/>
      <c r="C49" s="23">
        <f>SUM(C44:C48)</f>
        <v>1009.9431</v>
      </c>
    </row>
    <row r="52" spans="1:4" x14ac:dyDescent="0.3">
      <c r="A52" s="172" t="s">
        <v>69</v>
      </c>
      <c r="B52" s="172"/>
      <c r="C52" s="172"/>
    </row>
    <row r="53" spans="1:4" ht="16.2" thickBot="1" x14ac:dyDescent="0.35"/>
    <row r="54" spans="1:4" ht="16.2" thickBot="1" x14ac:dyDescent="0.35">
      <c r="A54" s="13">
        <v>2</v>
      </c>
      <c r="B54" s="55" t="s">
        <v>70</v>
      </c>
      <c r="C54" s="55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495.90609112214179</v>
      </c>
    </row>
    <row r="56" spans="1:4" ht="16.2" thickBot="1" x14ac:dyDescent="0.35">
      <c r="A56" s="15" t="s">
        <v>55</v>
      </c>
      <c r="B56" s="16" t="s">
        <v>56</v>
      </c>
      <c r="C56" s="23">
        <f>D38</f>
        <v>1075.7555146261848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70" t="s">
        <v>5</v>
      </c>
      <c r="B58" s="171"/>
      <c r="C58" s="23">
        <f>SUM(C55:C57)</f>
        <v>2581.6047057483265</v>
      </c>
    </row>
    <row r="59" spans="1:4" x14ac:dyDescent="0.3">
      <c r="A59" s="2"/>
    </row>
    <row r="61" spans="1:4" x14ac:dyDescent="0.3">
      <c r="A61" s="169" t="s">
        <v>71</v>
      </c>
      <c r="B61" s="169"/>
      <c r="C61" s="169"/>
    </row>
    <row r="62" spans="1:4" ht="16.2" thickBot="1" x14ac:dyDescent="0.35"/>
    <row r="63" spans="1:4" ht="16.2" thickBot="1" x14ac:dyDescent="0.35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10.194838877694545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0.81558711021556363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8.7384333237381817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47.090446244589096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17.329284218008787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88.355270273352744</v>
      </c>
    </row>
    <row r="70" spans="1:4" ht="16.2" thickBot="1" x14ac:dyDescent="0.35">
      <c r="A70" s="170" t="s">
        <v>5</v>
      </c>
      <c r="B70" s="171"/>
      <c r="C70" s="27">
        <f>SUM(C64:C69)</f>
        <v>7.1075200000000005E-2</v>
      </c>
      <c r="D70" s="23">
        <f>SUM(D64:D69)</f>
        <v>172.5238600475989</v>
      </c>
    </row>
    <row r="73" spans="1:4" x14ac:dyDescent="0.3">
      <c r="A73" s="169" t="s">
        <v>79</v>
      </c>
      <c r="B73" s="169"/>
      <c r="C73" s="169"/>
    </row>
    <row r="76" spans="1:4" x14ac:dyDescent="0.3">
      <c r="A76" s="172" t="s">
        <v>80</v>
      </c>
      <c r="B76" s="172"/>
      <c r="C76" s="17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16.856545763383838</v>
      </c>
    </row>
    <row r="80" spans="1:4" ht="16.2" thickBot="1" x14ac:dyDescent="0.35">
      <c r="A80" s="15" t="s">
        <v>40</v>
      </c>
      <c r="B80" s="16" t="s">
        <v>82</v>
      </c>
      <c r="C80" s="117">
        <v>0.02</v>
      </c>
      <c r="D80" s="23">
        <f t="shared" si="1"/>
        <v>48.546851798545461</v>
      </c>
    </row>
    <row r="81" spans="1:7" ht="16.2" thickBot="1" x14ac:dyDescent="0.35">
      <c r="A81" s="15" t="s">
        <v>41</v>
      </c>
      <c r="B81" s="16" t="s">
        <v>83</v>
      </c>
      <c r="C81" s="117">
        <v>1.4999999999999999E-2</v>
      </c>
      <c r="D81" s="23">
        <f t="shared" si="1"/>
        <v>36.410138848909092</v>
      </c>
    </row>
    <row r="82" spans="1:7" ht="16.2" thickBot="1" x14ac:dyDescent="0.35">
      <c r="A82" s="15" t="s">
        <v>42</v>
      </c>
      <c r="B82" s="16" t="s">
        <v>84</v>
      </c>
      <c r="C82" s="117">
        <v>0.01</v>
      </c>
      <c r="D82" s="23">
        <f t="shared" si="1"/>
        <v>24.273425899272731</v>
      </c>
    </row>
    <row r="83" spans="1:7" ht="16.2" thickBot="1" x14ac:dyDescent="0.35">
      <c r="A83" s="15" t="s">
        <v>43</v>
      </c>
      <c r="B83" s="16" t="s">
        <v>85</v>
      </c>
      <c r="C83" s="117">
        <v>0.01</v>
      </c>
      <c r="D83" s="23">
        <f t="shared" si="1"/>
        <v>24.273425899272731</v>
      </c>
    </row>
    <row r="84" spans="1:7" ht="16.2" thickBot="1" x14ac:dyDescent="0.35">
      <c r="A84" s="15" t="s">
        <v>45</v>
      </c>
      <c r="B84" s="118" t="s">
        <v>47</v>
      </c>
      <c r="C84" s="117">
        <v>0</v>
      </c>
      <c r="D84" s="23">
        <f t="shared" si="1"/>
        <v>0</v>
      </c>
    </row>
    <row r="85" spans="1:7" ht="16.2" thickBot="1" x14ac:dyDescent="0.35">
      <c r="A85" s="170" t="s">
        <v>64</v>
      </c>
      <c r="B85" s="171"/>
      <c r="C85" s="27">
        <f>SUM(C79:C84)</f>
        <v>6.1944444444444448E-2</v>
      </c>
      <c r="D85" s="23">
        <f t="shared" si="1"/>
        <v>150.36038820938387</v>
      </c>
    </row>
    <row r="86" spans="1:7" x14ac:dyDescent="0.3">
      <c r="C86" s="53">
        <f>C24+C38+C70+C85+E38</f>
        <v>0.78050204444444449</v>
      </c>
    </row>
    <row r="88" spans="1:7" x14ac:dyDescent="0.3">
      <c r="A88" s="172" t="s">
        <v>86</v>
      </c>
      <c r="B88" s="172"/>
      <c r="C88" s="172"/>
      <c r="F88" s="72"/>
      <c r="G88" s="72"/>
    </row>
    <row r="89" spans="1:7" ht="16.2" thickBot="1" x14ac:dyDescent="0.35">
      <c r="A89" s="12"/>
      <c r="F89" s="72"/>
      <c r="G89" s="72"/>
    </row>
    <row r="90" spans="1:7" ht="16.2" thickBot="1" x14ac:dyDescent="0.35">
      <c r="A90" s="13" t="s">
        <v>87</v>
      </c>
      <c r="B90" s="55" t="s">
        <v>129</v>
      </c>
      <c r="C90" s="55" t="s">
        <v>37</v>
      </c>
      <c r="F90" s="70">
        <f>C10+C11</f>
        <v>2399.2280000000001</v>
      </c>
      <c r="G90" s="72"/>
    </row>
    <row r="91" spans="1:7" ht="16.2" thickBot="1" x14ac:dyDescent="0.35">
      <c r="A91" s="15" t="s">
        <v>38</v>
      </c>
      <c r="B91" s="16" t="s">
        <v>102</v>
      </c>
      <c r="C91" s="52">
        <f>F93*0.5</f>
        <v>226.83610181818185</v>
      </c>
      <c r="F91" s="70">
        <f>F90/220</f>
        <v>10.905581818181819</v>
      </c>
      <c r="G91" s="72"/>
    </row>
    <row r="92" spans="1:7" ht="16.2" thickBot="1" x14ac:dyDescent="0.35">
      <c r="A92" s="170" t="s">
        <v>5</v>
      </c>
      <c r="B92" s="171"/>
      <c r="C92" s="52">
        <f>C91</f>
        <v>226.83610181818185</v>
      </c>
      <c r="F92" s="70">
        <f>F91*1.6</f>
        <v>17.448930909090912</v>
      </c>
      <c r="G92" s="72"/>
    </row>
    <row r="93" spans="1:7" x14ac:dyDescent="0.3">
      <c r="F93" s="70">
        <f>F92*26</f>
        <v>453.67220363636369</v>
      </c>
      <c r="G93" s="72"/>
    </row>
    <row r="94" spans="1:7" x14ac:dyDescent="0.3">
      <c r="F94" s="72"/>
      <c r="G94" s="72"/>
    </row>
    <row r="95" spans="1:7" x14ac:dyDescent="0.3">
      <c r="A95" s="172" t="s">
        <v>89</v>
      </c>
      <c r="B95" s="172"/>
      <c r="C95" s="172"/>
      <c r="F95" s="72"/>
      <c r="G95" s="72"/>
    </row>
    <row r="96" spans="1:7" ht="16.2" thickBot="1" x14ac:dyDescent="0.35">
      <c r="A96" s="12"/>
      <c r="F96" s="72"/>
    </row>
    <row r="97" spans="1:3" ht="16.2" thickBot="1" x14ac:dyDescent="0.35">
      <c r="A97" s="13">
        <v>4</v>
      </c>
      <c r="B97" s="55" t="s">
        <v>90</v>
      </c>
      <c r="C97" s="55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150.36038820938387</v>
      </c>
    </row>
    <row r="99" spans="1:3" ht="16.2" thickBot="1" x14ac:dyDescent="0.35">
      <c r="A99" s="15" t="s">
        <v>87</v>
      </c>
      <c r="B99" s="16" t="s">
        <v>88</v>
      </c>
      <c r="C99" s="23">
        <f>C92</f>
        <v>226.83610181818185</v>
      </c>
    </row>
    <row r="100" spans="1:3" ht="16.2" thickBot="1" x14ac:dyDescent="0.35">
      <c r="A100" s="170" t="s">
        <v>5</v>
      </c>
      <c r="B100" s="171"/>
      <c r="C100" s="39">
        <f>C98+C99</f>
        <v>377.19649002756569</v>
      </c>
    </row>
    <row r="103" spans="1:3" x14ac:dyDescent="0.3">
      <c r="A103" s="169" t="s">
        <v>91</v>
      </c>
      <c r="B103" s="169"/>
      <c r="C103" s="16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55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'Planlha de Apoio CAM S Sáb'!C46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'Planlha de Apoio CAM S Sáb'!D34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70" t="s">
        <v>64</v>
      </c>
      <c r="B110" s="171"/>
      <c r="C110" s="23">
        <f>SUM(C106:C109)</f>
        <v>176.27208333333334</v>
      </c>
    </row>
    <row r="113" spans="1:4" x14ac:dyDescent="0.3">
      <c r="A113" s="169" t="s">
        <v>94</v>
      </c>
      <c r="B113" s="169"/>
      <c r="C113" s="16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573.49397290840977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630.84337019925078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253.28361313499914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208.17831216575271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45.105300969246422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346.96385360958789</v>
      </c>
    </row>
    <row r="124" spans="1:4" ht="16.2" thickBot="1" x14ac:dyDescent="0.35">
      <c r="A124" s="173" t="s">
        <v>64</v>
      </c>
      <c r="B124" s="174"/>
      <c r="C124" s="44">
        <f>C116+C117+C119+C122+C123</f>
        <v>0.28650000000000003</v>
      </c>
      <c r="D124" s="45">
        <f>D116+D117+D119+D122+D123</f>
        <v>1804.5848098522476</v>
      </c>
    </row>
    <row r="127" spans="1:4" x14ac:dyDescent="0.3">
      <c r="A127" s="169" t="s">
        <v>95</v>
      </c>
      <c r="B127" s="169"/>
      <c r="C127" s="169"/>
    </row>
    <row r="128" spans="1:4" ht="16.2" thickBot="1" x14ac:dyDescent="0.35"/>
    <row r="129" spans="1:3" ht="16.2" thickBot="1" x14ac:dyDescent="0.35">
      <c r="A129" s="13"/>
      <c r="B129" s="55" t="s">
        <v>96</v>
      </c>
      <c r="C129" s="55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2427.3425899272729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2581.6047057483265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172.5238600475989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377.19649002756569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70" t="s">
        <v>97</v>
      </c>
      <c r="B135" s="171"/>
      <c r="C135" s="42">
        <f>SUM(C130:C134)</f>
        <v>5734.9397290840971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1804.5848098522476</v>
      </c>
    </row>
    <row r="137" spans="1:3" x14ac:dyDescent="0.3">
      <c r="A137" s="167" t="s">
        <v>99</v>
      </c>
      <c r="B137" s="168"/>
      <c r="C137" s="49">
        <f>C135+C136</f>
        <v>7539.5245389363445</v>
      </c>
    </row>
    <row r="138" spans="1:3" x14ac:dyDescent="0.3">
      <c r="A138" s="164" t="s">
        <v>118</v>
      </c>
      <c r="B138" s="165"/>
      <c r="C138" s="51">
        <v>2</v>
      </c>
    </row>
    <row r="139" spans="1:3" ht="16.2" thickBot="1" x14ac:dyDescent="0.35">
      <c r="A139" s="166" t="s">
        <v>119</v>
      </c>
      <c r="B139" s="166"/>
      <c r="C139" s="50">
        <f>C137*C138</f>
        <v>15079.049077872689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3</vt:i4>
      </vt:variant>
    </vt:vector>
  </HeadingPairs>
  <TitlesOfParts>
    <vt:vector size="17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5%</vt:lpstr>
      <vt:lpstr>Posto 12x36 noturno ISS 5%</vt:lpstr>
      <vt:lpstr>Planilha de Apoio - P 12 x 36</vt:lpstr>
      <vt:lpstr>CAM - Seg Sab</vt:lpstr>
      <vt:lpstr>Planlha de Apoio CAM S Sáb</vt:lpstr>
      <vt:lpstr>CAM Seg Sex</vt:lpstr>
      <vt:lpstr>Planlha de Apoio CAM Seg Sex</vt:lpstr>
      <vt:lpstr>AME Seg Sáb</vt:lpstr>
      <vt:lpstr>Planlha de Apoio AME S Sáb</vt:lpstr>
      <vt:lpstr>'CAM - Seg Sab'!Area_de_impressao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2022-03-28T20:03:00Z</dcterms:modified>
</cp:coreProperties>
</file>