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aPasta_de_trabalho"/>
  <bookViews>
    <workbookView xWindow="0" yWindow="420" windowWidth="20736" windowHeight="11760" tabRatio="841"/>
  </bookViews>
  <sheets>
    <sheet name="Resumo postos" sheetId="11" r:id="rId1"/>
    <sheet name="Posto 12x36 diurno ISS 2%" sheetId="3" r:id="rId2"/>
    <sheet name="Posto 12x36 noturno ISS 2%" sheetId="10" r:id="rId3"/>
    <sheet name="Posto 12x36 diurno ISS 3%" sheetId="25" r:id="rId4"/>
    <sheet name="Posto 12x36 noturno ISS 3%" sheetId="26" r:id="rId5"/>
    <sheet name="Posto 12x36 diurno ISS 4%" sheetId="34" r:id="rId6"/>
    <sheet name="Posto 12x36 noturno ISS 4%" sheetId="35" r:id="rId7"/>
    <sheet name="Posto 12x36 diurno ISS 5%" sheetId="28" r:id="rId8"/>
    <sheet name="Posto 12x36 noturno ISS 5%" sheetId="29" r:id="rId9"/>
    <sheet name="Planilha de Apoio - P 12 x 36" sheetId="4" r:id="rId10"/>
  </sheets>
  <definedNames>
    <definedName name="_xlnm.Print_Area" localSheetId="1">'Posto 12x36 diurno ISS 2%'!$A$1:$D$137</definedName>
    <definedName name="_xlnm.Print_Area" localSheetId="2">'Posto 12x36 noturno ISS 2%'!$A$1:$D$139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1" l="1"/>
  <c r="F21" i="11"/>
  <c r="F15" i="11"/>
  <c r="C119" i="35"/>
  <c r="C116" i="35"/>
  <c r="C117" i="35" s="1"/>
  <c r="C110" i="35"/>
  <c r="C134" i="35" s="1"/>
  <c r="C107" i="35"/>
  <c r="C106" i="35"/>
  <c r="E93" i="35"/>
  <c r="E94" i="35" s="1"/>
  <c r="E95" i="35" s="1"/>
  <c r="C91" i="35" s="1"/>
  <c r="C92" i="35" s="1"/>
  <c r="C99" i="35" s="1"/>
  <c r="E90" i="35"/>
  <c r="C84" i="35"/>
  <c r="C83" i="35"/>
  <c r="C82" i="35"/>
  <c r="C81" i="35"/>
  <c r="C80" i="35"/>
  <c r="C79" i="35"/>
  <c r="C85" i="35" s="1"/>
  <c r="C69" i="35"/>
  <c r="C68" i="35"/>
  <c r="C67" i="35"/>
  <c r="C66" i="35"/>
  <c r="C65" i="35"/>
  <c r="C64" i="35"/>
  <c r="C70" i="35" s="1"/>
  <c r="C49" i="35"/>
  <c r="C57" i="35" s="1"/>
  <c r="C47" i="35"/>
  <c r="C45" i="35"/>
  <c r="C44" i="35"/>
  <c r="C37" i="35"/>
  <c r="C36" i="35"/>
  <c r="C35" i="35"/>
  <c r="C34" i="35"/>
  <c r="C33" i="35"/>
  <c r="C32" i="35"/>
  <c r="C31" i="35"/>
  <c r="C30" i="35"/>
  <c r="C38" i="35" s="1"/>
  <c r="C23" i="35"/>
  <c r="C22" i="35"/>
  <c r="C24" i="35" s="1"/>
  <c r="D12" i="35"/>
  <c r="C11" i="35"/>
  <c r="D10" i="35"/>
  <c r="E10" i="35" s="1"/>
  <c r="E11" i="35" s="1"/>
  <c r="C122" i="34"/>
  <c r="C117" i="34"/>
  <c r="C115" i="34"/>
  <c r="C105" i="34"/>
  <c r="C108" i="34" s="1"/>
  <c r="C132" i="34" s="1"/>
  <c r="C104" i="34"/>
  <c r="C77" i="34"/>
  <c r="C83" i="34" s="1"/>
  <c r="C63" i="34"/>
  <c r="C45" i="34"/>
  <c r="C47" i="34" s="1"/>
  <c r="C55" i="34" s="1"/>
  <c r="C43" i="34"/>
  <c r="C42" i="34"/>
  <c r="C36" i="34"/>
  <c r="C66" i="34" s="1"/>
  <c r="C22" i="34"/>
  <c r="E36" i="34" s="1"/>
  <c r="C11" i="34"/>
  <c r="C12" i="34" s="1"/>
  <c r="F9" i="11"/>
  <c r="G9" i="11" s="1"/>
  <c r="C124" i="35" l="1"/>
  <c r="E12" i="35"/>
  <c r="C13" i="35" s="1"/>
  <c r="C12" i="35"/>
  <c r="C14" i="35" s="1"/>
  <c r="C68" i="34"/>
  <c r="C84" i="34" s="1"/>
  <c r="D66" i="34"/>
  <c r="D20" i="34"/>
  <c r="D82" i="34"/>
  <c r="D62" i="34"/>
  <c r="D81" i="34"/>
  <c r="D67" i="34"/>
  <c r="D80" i="34"/>
  <c r="D79" i="34"/>
  <c r="C128" i="34"/>
  <c r="D78" i="34"/>
  <c r="D65" i="34"/>
  <c r="D22" i="34"/>
  <c r="D77" i="34"/>
  <c r="D64" i="34"/>
  <c r="D83" i="34"/>
  <c r="C96" i="34" s="1"/>
  <c r="C98" i="34" s="1"/>
  <c r="C131" i="34" s="1"/>
  <c r="D63" i="34"/>
  <c r="D21" i="34"/>
  <c r="F88" i="34"/>
  <c r="F89" i="34" s="1"/>
  <c r="F90" i="34" s="1"/>
  <c r="F91" i="34" s="1"/>
  <c r="C89" i="34" s="1"/>
  <c r="C90" i="34" s="1"/>
  <c r="C97" i="34" s="1"/>
  <c r="D84" i="35" l="1"/>
  <c r="D80" i="35"/>
  <c r="D68" i="35"/>
  <c r="D64" i="35"/>
  <c r="D22" i="35"/>
  <c r="D83" i="35"/>
  <c r="D79" i="35"/>
  <c r="D67" i="35"/>
  <c r="C130" i="35"/>
  <c r="D82" i="35"/>
  <c r="D66" i="35"/>
  <c r="D24" i="35"/>
  <c r="D85" i="35"/>
  <c r="C98" i="35" s="1"/>
  <c r="C100" i="35" s="1"/>
  <c r="C133" i="35" s="1"/>
  <c r="D81" i="35"/>
  <c r="D69" i="35"/>
  <c r="D65" i="35"/>
  <c r="D23" i="35"/>
  <c r="D32" i="34"/>
  <c r="D31" i="34"/>
  <c r="D30" i="34"/>
  <c r="D36" i="34"/>
  <c r="C54" i="34" s="1"/>
  <c r="D29" i="34"/>
  <c r="D33" i="34"/>
  <c r="D28" i="34"/>
  <c r="C53" i="34"/>
  <c r="C56" i="34" s="1"/>
  <c r="D35" i="34"/>
  <c r="D34" i="34"/>
  <c r="D68" i="34"/>
  <c r="C130" i="34" s="1"/>
  <c r="C119" i="29"/>
  <c r="C116" i="29"/>
  <c r="C117" i="29" s="1"/>
  <c r="C110" i="29"/>
  <c r="C134" i="29" s="1"/>
  <c r="C107" i="29"/>
  <c r="C106" i="29"/>
  <c r="E93" i="29"/>
  <c r="E94" i="29" s="1"/>
  <c r="E95" i="29" s="1"/>
  <c r="C91" i="29" s="1"/>
  <c r="C92" i="29" s="1"/>
  <c r="C99" i="29" s="1"/>
  <c r="E90" i="29"/>
  <c r="C84" i="29"/>
  <c r="C83" i="29"/>
  <c r="C82" i="29"/>
  <c r="C81" i="29"/>
  <c r="C80" i="29"/>
  <c r="C79" i="29"/>
  <c r="C85" i="29" s="1"/>
  <c r="C69" i="29"/>
  <c r="C68" i="29"/>
  <c r="C67" i="29"/>
  <c r="C66" i="29"/>
  <c r="C65" i="29"/>
  <c r="C64" i="29"/>
  <c r="C70" i="29" s="1"/>
  <c r="C49" i="29"/>
  <c r="C57" i="29" s="1"/>
  <c r="C47" i="29"/>
  <c r="C45" i="29"/>
  <c r="C44" i="29"/>
  <c r="C37" i="29"/>
  <c r="C36" i="29"/>
  <c r="C35" i="29"/>
  <c r="C34" i="29"/>
  <c r="C33" i="29"/>
  <c r="C32" i="29"/>
  <c r="C31" i="29"/>
  <c r="C30" i="29"/>
  <c r="C38" i="29" s="1"/>
  <c r="C23" i="29"/>
  <c r="C22" i="29"/>
  <c r="C24" i="29" s="1"/>
  <c r="D12" i="29"/>
  <c r="C11" i="29"/>
  <c r="D10" i="29"/>
  <c r="E10" i="29" s="1"/>
  <c r="E11" i="29" s="1"/>
  <c r="C122" i="28"/>
  <c r="C117" i="28"/>
  <c r="C115" i="28"/>
  <c r="C105" i="28"/>
  <c r="C108" i="28" s="1"/>
  <c r="C132" i="28" s="1"/>
  <c r="C104" i="28"/>
  <c r="C77" i="28"/>
  <c r="C83" i="28" s="1"/>
  <c r="C63" i="28"/>
  <c r="C45" i="28"/>
  <c r="C47" i="28" s="1"/>
  <c r="C55" i="28" s="1"/>
  <c r="C43" i="28"/>
  <c r="C42" i="28"/>
  <c r="E36" i="28"/>
  <c r="C36" i="28"/>
  <c r="C66" i="28" s="1"/>
  <c r="C22" i="28"/>
  <c r="C11" i="28"/>
  <c r="C12" i="28" s="1"/>
  <c r="C119" i="26"/>
  <c r="C116" i="26"/>
  <c r="C107" i="26"/>
  <c r="C106" i="26"/>
  <c r="C110" i="26" s="1"/>
  <c r="C134" i="26" s="1"/>
  <c r="C84" i="26"/>
  <c r="C83" i="26"/>
  <c r="C82" i="26"/>
  <c r="C81" i="26"/>
  <c r="C80" i="26"/>
  <c r="C79" i="26"/>
  <c r="C85" i="26" s="1"/>
  <c r="C69" i="26"/>
  <c r="C68" i="26"/>
  <c r="C67" i="26"/>
  <c r="C66" i="26"/>
  <c r="C65" i="26"/>
  <c r="C64" i="26"/>
  <c r="C70" i="26" s="1"/>
  <c r="C47" i="26"/>
  <c r="C45" i="26"/>
  <c r="C44" i="26"/>
  <c r="C49" i="26" s="1"/>
  <c r="C57" i="26" s="1"/>
  <c r="C37" i="26"/>
  <c r="C36" i="26"/>
  <c r="C35" i="26"/>
  <c r="C34" i="26"/>
  <c r="C33" i="26"/>
  <c r="C32" i="26"/>
  <c r="C31" i="26"/>
  <c r="C30" i="26"/>
  <c r="C38" i="26" s="1"/>
  <c r="C23" i="26"/>
  <c r="C22" i="26"/>
  <c r="C24" i="26" s="1"/>
  <c r="D12" i="26"/>
  <c r="C11" i="26"/>
  <c r="E90" i="26" s="1"/>
  <c r="E93" i="26" s="1"/>
  <c r="E94" i="26" s="1"/>
  <c r="E95" i="26" s="1"/>
  <c r="C91" i="26" s="1"/>
  <c r="C92" i="26" s="1"/>
  <c r="C99" i="26" s="1"/>
  <c r="C122" i="25"/>
  <c r="C117" i="25"/>
  <c r="C115" i="25"/>
  <c r="C105" i="25"/>
  <c r="C108" i="25" s="1"/>
  <c r="C132" i="25" s="1"/>
  <c r="C104" i="25"/>
  <c r="C77" i="25"/>
  <c r="C83" i="25" s="1"/>
  <c r="C63" i="25"/>
  <c r="C45" i="25"/>
  <c r="C47" i="25" s="1"/>
  <c r="C55" i="25" s="1"/>
  <c r="C43" i="25"/>
  <c r="C42" i="25"/>
  <c r="E36" i="25"/>
  <c r="C36" i="25"/>
  <c r="C66" i="25" s="1"/>
  <c r="C22" i="25"/>
  <c r="C11" i="25"/>
  <c r="C12" i="25" s="1"/>
  <c r="D35" i="35" l="1"/>
  <c r="D31" i="35"/>
  <c r="D38" i="35"/>
  <c r="C56" i="35" s="1"/>
  <c r="D34" i="35"/>
  <c r="D30" i="35"/>
  <c r="D37" i="35"/>
  <c r="D33" i="35"/>
  <c r="C55" i="35"/>
  <c r="C58" i="35" s="1"/>
  <c r="D36" i="35"/>
  <c r="D32" i="35"/>
  <c r="D70" i="35"/>
  <c r="C132" i="35" s="1"/>
  <c r="C129" i="34"/>
  <c r="C133" i="34" s="1"/>
  <c r="D116" i="34"/>
  <c r="C124" i="29"/>
  <c r="E12" i="29"/>
  <c r="C13" i="29" s="1"/>
  <c r="C12" i="29"/>
  <c r="C14" i="29" s="1"/>
  <c r="D20" i="28"/>
  <c r="D82" i="28"/>
  <c r="D62" i="28"/>
  <c r="D81" i="28"/>
  <c r="D67" i="28"/>
  <c r="D80" i="28"/>
  <c r="D79" i="28"/>
  <c r="C128" i="28"/>
  <c r="D78" i="28"/>
  <c r="D65" i="28"/>
  <c r="D22" i="28"/>
  <c r="D77" i="28"/>
  <c r="D64" i="28"/>
  <c r="D83" i="28"/>
  <c r="C96" i="28" s="1"/>
  <c r="D63" i="28"/>
  <c r="D21" i="28"/>
  <c r="C84" i="28"/>
  <c r="C68" i="28"/>
  <c r="D66" i="28"/>
  <c r="F88" i="28"/>
  <c r="F89" i="28" s="1"/>
  <c r="F90" i="28" s="1"/>
  <c r="F91" i="28" s="1"/>
  <c r="C89" i="28" s="1"/>
  <c r="C90" i="28" s="1"/>
  <c r="C97" i="28" s="1"/>
  <c r="C124" i="26"/>
  <c r="D10" i="26"/>
  <c r="E10" i="26" s="1"/>
  <c r="E11" i="26" s="1"/>
  <c r="E12" i="26" s="1"/>
  <c r="C13" i="26" s="1"/>
  <c r="C117" i="26"/>
  <c r="D20" i="25"/>
  <c r="D82" i="25"/>
  <c r="D62" i="25"/>
  <c r="D81" i="25"/>
  <c r="D67" i="25"/>
  <c r="D80" i="25"/>
  <c r="D79" i="25"/>
  <c r="C128" i="25"/>
  <c r="D78" i="25"/>
  <c r="D65" i="25"/>
  <c r="D22" i="25"/>
  <c r="D77" i="25"/>
  <c r="D64" i="25"/>
  <c r="D83" i="25"/>
  <c r="C96" i="25" s="1"/>
  <c r="D63" i="25"/>
  <c r="D21" i="25"/>
  <c r="C84" i="25"/>
  <c r="C68" i="25"/>
  <c r="D66" i="25"/>
  <c r="F88" i="25"/>
  <c r="F89" i="25" s="1"/>
  <c r="F90" i="25" s="1"/>
  <c r="F91" i="25" s="1"/>
  <c r="C89" i="25" s="1"/>
  <c r="C90" i="25" s="1"/>
  <c r="C97" i="25" s="1"/>
  <c r="C131" i="35" l="1"/>
  <c r="C135" i="35" s="1"/>
  <c r="D118" i="35"/>
  <c r="D114" i="34"/>
  <c r="D84" i="29"/>
  <c r="D80" i="29"/>
  <c r="D68" i="29"/>
  <c r="D64" i="29"/>
  <c r="D22" i="29"/>
  <c r="D83" i="29"/>
  <c r="D79" i="29"/>
  <c r="D67" i="29"/>
  <c r="C130" i="29"/>
  <c r="D82" i="29"/>
  <c r="D66" i="29"/>
  <c r="D24" i="29"/>
  <c r="D85" i="29"/>
  <c r="C98" i="29" s="1"/>
  <c r="C100" i="29" s="1"/>
  <c r="C133" i="29" s="1"/>
  <c r="D81" i="29"/>
  <c r="D69" i="29"/>
  <c r="D65" i="29"/>
  <c r="D23" i="29"/>
  <c r="C98" i="28"/>
  <c r="C131" i="28" s="1"/>
  <c r="D32" i="28"/>
  <c r="D31" i="28"/>
  <c r="D30" i="28"/>
  <c r="D36" i="28"/>
  <c r="C54" i="28" s="1"/>
  <c r="D29" i="28"/>
  <c r="D28" i="28"/>
  <c r="C53" i="28"/>
  <c r="D35" i="28"/>
  <c r="D34" i="28"/>
  <c r="D33" i="28"/>
  <c r="D68" i="28"/>
  <c r="C130" i="28" s="1"/>
  <c r="C12" i="26"/>
  <c r="C14" i="26" s="1"/>
  <c r="C98" i="25"/>
  <c r="C131" i="25" s="1"/>
  <c r="D32" i="25"/>
  <c r="D31" i="25"/>
  <c r="D30" i="25"/>
  <c r="D36" i="25"/>
  <c r="C54" i="25" s="1"/>
  <c r="D28" i="25"/>
  <c r="C53" i="25"/>
  <c r="D35" i="25"/>
  <c r="D34" i="25"/>
  <c r="D33" i="25"/>
  <c r="D29" i="25"/>
  <c r="D68" i="25"/>
  <c r="C130" i="25" s="1"/>
  <c r="C107" i="10"/>
  <c r="C106" i="10"/>
  <c r="C49" i="10"/>
  <c r="C47" i="3"/>
  <c r="D42" i="4"/>
  <c r="D41" i="4"/>
  <c r="D40" i="4"/>
  <c r="D39" i="4"/>
  <c r="D38" i="4"/>
  <c r="D37" i="4"/>
  <c r="C33" i="4"/>
  <c r="D33" i="4" s="1"/>
  <c r="C32" i="4"/>
  <c r="D32" i="4" s="1"/>
  <c r="C31" i="4"/>
  <c r="D31" i="4" s="1"/>
  <c r="C30" i="4"/>
  <c r="D30" i="4" s="1"/>
  <c r="C29" i="4"/>
  <c r="D29" i="4" s="1"/>
  <c r="D25" i="4"/>
  <c r="C45" i="3" s="1"/>
  <c r="D20" i="4"/>
  <c r="D19" i="4"/>
  <c r="C14" i="4"/>
  <c r="E10" i="4"/>
  <c r="E6" i="4"/>
  <c r="B14" i="4" s="1"/>
  <c r="D123" i="35" l="1"/>
  <c r="D122" i="35"/>
  <c r="D121" i="35"/>
  <c r="D116" i="35"/>
  <c r="D117" i="35"/>
  <c r="D119" i="35" s="1"/>
  <c r="D117" i="34"/>
  <c r="D120" i="34"/>
  <c r="D115" i="34"/>
  <c r="D121" i="34" s="1"/>
  <c r="D122" i="34" s="1"/>
  <c r="C134" i="34" s="1"/>
  <c r="C135" i="34" s="1"/>
  <c r="C137" i="34" s="1"/>
  <c r="D118" i="34"/>
  <c r="D119" i="34"/>
  <c r="D35" i="29"/>
  <c r="D31" i="29"/>
  <c r="D38" i="29"/>
  <c r="C56" i="29" s="1"/>
  <c r="D34" i="29"/>
  <c r="D30" i="29"/>
  <c r="D37" i="29"/>
  <c r="D33" i="29"/>
  <c r="C55" i="29"/>
  <c r="C58" i="29" s="1"/>
  <c r="D36" i="29"/>
  <c r="D32" i="29"/>
  <c r="D70" i="29"/>
  <c r="C132" i="29" s="1"/>
  <c r="C56" i="28"/>
  <c r="C130" i="26"/>
  <c r="D82" i="26"/>
  <c r="D66" i="26"/>
  <c r="D24" i="26"/>
  <c r="D85" i="26"/>
  <c r="C98" i="26" s="1"/>
  <c r="C100" i="26" s="1"/>
  <c r="C133" i="26" s="1"/>
  <c r="D81" i="26"/>
  <c r="D69" i="26"/>
  <c r="D65" i="26"/>
  <c r="D23" i="26"/>
  <c r="D22" i="26"/>
  <c r="D84" i="26"/>
  <c r="D80" i="26"/>
  <c r="D68" i="26"/>
  <c r="D64" i="26"/>
  <c r="D83" i="26"/>
  <c r="D79" i="26"/>
  <c r="D67" i="26"/>
  <c r="C56" i="25"/>
  <c r="D34" i="4"/>
  <c r="C105" i="3" s="1"/>
  <c r="D14" i="4"/>
  <c r="C42" i="3" s="1"/>
  <c r="D21" i="4"/>
  <c r="C43" i="3" s="1"/>
  <c r="B46" i="4"/>
  <c r="C46" i="4" s="1"/>
  <c r="D124" i="35" l="1"/>
  <c r="C136" i="35" s="1"/>
  <c r="C137" i="35" s="1"/>
  <c r="C139" i="35" s="1"/>
  <c r="D120" i="35"/>
  <c r="C131" i="29"/>
  <c r="C135" i="29" s="1"/>
  <c r="D118" i="29"/>
  <c r="C129" i="28"/>
  <c r="C133" i="28" s="1"/>
  <c r="D116" i="28"/>
  <c r="D70" i="26"/>
  <c r="C132" i="26" s="1"/>
  <c r="D37" i="26"/>
  <c r="D33" i="26"/>
  <c r="D35" i="26"/>
  <c r="C55" i="26"/>
  <c r="D36" i="26"/>
  <c r="D32" i="26"/>
  <c r="D31" i="26"/>
  <c r="D38" i="26"/>
  <c r="C56" i="26" s="1"/>
  <c r="D34" i="26"/>
  <c r="D30" i="26"/>
  <c r="C129" i="25"/>
  <c r="C133" i="25" s="1"/>
  <c r="D116" i="25"/>
  <c r="C104" i="3"/>
  <c r="C116" i="10"/>
  <c r="D12" i="10"/>
  <c r="D123" i="29" l="1"/>
  <c r="D122" i="29"/>
  <c r="D121" i="29"/>
  <c r="D116" i="29"/>
  <c r="D117" i="29"/>
  <c r="D119" i="29" s="1"/>
  <c r="D114" i="28"/>
  <c r="C58" i="26"/>
  <c r="D121" i="25"/>
  <c r="D114" i="25"/>
  <c r="D115" i="25"/>
  <c r="D118" i="25" s="1"/>
  <c r="C47" i="10"/>
  <c r="D124" i="29" l="1"/>
  <c r="C136" i="29" s="1"/>
  <c r="C137" i="29" s="1"/>
  <c r="C139" i="29" s="1"/>
  <c r="D120" i="29"/>
  <c r="D120" i="28"/>
  <c r="D121" i="28"/>
  <c r="D115" i="28"/>
  <c r="D117" i="28" s="1"/>
  <c r="D122" i="28" s="1"/>
  <c r="C134" i="28" s="1"/>
  <c r="C135" i="28" s="1"/>
  <c r="C137" i="28" s="1"/>
  <c r="D118" i="28"/>
  <c r="D119" i="28"/>
  <c r="C131" i="26"/>
  <c r="C135" i="26" s="1"/>
  <c r="D118" i="26"/>
  <c r="D117" i="25"/>
  <c r="D122" i="25" s="1"/>
  <c r="C134" i="25" s="1"/>
  <c r="C135" i="25" s="1"/>
  <c r="C137" i="25" s="1"/>
  <c r="D119" i="25"/>
  <c r="D120" i="25"/>
  <c r="C45" i="10"/>
  <c r="C44" i="10"/>
  <c r="D123" i="26" l="1"/>
  <c r="D122" i="26"/>
  <c r="D116" i="26"/>
  <c r="D117" i="26"/>
  <c r="D119" i="26" l="1"/>
  <c r="D124" i="26" s="1"/>
  <c r="C136" i="26" s="1"/>
  <c r="C137" i="26" s="1"/>
  <c r="C139" i="26" s="1"/>
  <c r="D120" i="26"/>
  <c r="D121" i="26"/>
  <c r="C63" i="3" l="1"/>
  <c r="C77" i="3"/>
  <c r="C64" i="10" l="1"/>
  <c r="C66" i="10"/>
  <c r="C67" i="10"/>
  <c r="C69" i="10"/>
  <c r="C84" i="10" l="1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C117" i="10" l="1"/>
  <c r="C85" i="10"/>
  <c r="C119" i="10"/>
  <c r="C38" i="10"/>
  <c r="C11" i="10"/>
  <c r="E90" i="10" l="1"/>
  <c r="E93" i="10" s="1"/>
  <c r="E94" i="10" s="1"/>
  <c r="E95" i="10" s="1"/>
  <c r="D10" i="10"/>
  <c r="E10" i="10" s="1"/>
  <c r="E11" i="10" s="1"/>
  <c r="C124" i="10"/>
  <c r="C92" i="10" l="1"/>
  <c r="C91" i="10"/>
  <c r="E12" i="10"/>
  <c r="C13" i="10" s="1"/>
  <c r="C12" i="10"/>
  <c r="C14" i="10"/>
  <c r="D66" i="10" s="1"/>
  <c r="C11" i="3"/>
  <c r="F88" i="3" s="1"/>
  <c r="F89" i="3" s="1"/>
  <c r="F90" i="3" s="1"/>
  <c r="F91" i="3" s="1"/>
  <c r="C89" i="3" l="1"/>
  <c r="C90" i="3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108" i="3" l="1"/>
  <c r="C132" i="3" s="1"/>
  <c r="C110" i="10" l="1"/>
  <c r="C134" i="10" s="1"/>
  <c r="C117" i="3"/>
  <c r="C122" i="3" s="1"/>
  <c r="C97" i="3"/>
  <c r="C65" i="10"/>
  <c r="C36" i="3"/>
  <c r="C66" i="3" s="1"/>
  <c r="C68" i="3" l="1"/>
  <c r="C68" i="10"/>
  <c r="D68" i="10" s="1"/>
  <c r="D65" i="10"/>
  <c r="G27" i="11" l="1"/>
  <c r="G28" i="11" s="1"/>
  <c r="G29" i="11" s="1"/>
  <c r="G30" i="11" s="1"/>
  <c r="D70" i="10"/>
  <c r="C132" i="10" s="1"/>
  <c r="C70" i="10"/>
  <c r="C12" i="3"/>
  <c r="D77" i="3" s="1"/>
  <c r="D64" i="3" l="1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68" i="3" l="1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D32" i="10" l="1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G10" i="11" l="1"/>
  <c r="G21" i="11"/>
  <c r="G22" i="11" s="1"/>
  <c r="G23" i="11" s="1"/>
  <c r="G24" i="11" s="1"/>
  <c r="G15" i="11"/>
  <c r="G16" i="11" s="1"/>
  <c r="G17" i="11" s="1"/>
  <c r="G18" i="11" s="1"/>
  <c r="G11" i="11" l="1"/>
  <c r="G12" i="11" s="1"/>
  <c r="G33" i="11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<sst xmlns="http://schemas.openxmlformats.org/spreadsheetml/2006/main" count="1482" uniqueCount="166">
  <si>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</si>
  <si>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</si>
  <si>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</si>
  <si>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</si>
  <si>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</si>
  <si>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</si>
  <si>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</si>
  <si>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</si>
  <si>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</si>
  <si>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</si>
  <si>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</si>
  <si>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</si>
  <si>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</si>
  <si>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</si>
  <si>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</si>
  <si>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</si>
  <si>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</si>
  <si>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</si>
  <si>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</si>
  <si>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</si>
  <si>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</si>
  <si>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</si>
  <si>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</si>
  <si>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</si>
  <si>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</si>
  <si>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</si>
  <si>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</si>
  <si>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</si>
  <si>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</si>
  <si>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</si>
  <si>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</si>
  <si>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</si>
  <si>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</si>
  <si>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</si>
  <si>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</si>
  <si>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</si>
  <si>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</si>
  <si>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</si>
  <si>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</si>
  <si>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</si>
  <si>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</si>
  <si>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</si>
  <si>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</si>
  <si>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</si>
  <si>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</si>
  <si>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</si>
  <si>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</si>
  <si>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</si>
  <si>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</si>
  <si>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</si>
  <si>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</si>
  <si>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</si>
  <si>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</si>
  <si>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</si>
  <si>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</si>
  <si>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</si>
  <si>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</si>
  <si>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</si>
  <si>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</si>
  <si>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</si>
  <si>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</si>
  <si>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</si>
  <si>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</si>
  <si>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</si>
  <si>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</si>
  <si>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</si>
  <si>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</si>
  <si>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</si>
  <si>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</si>
  <si>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</si>
  <si>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</si>
  <si>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</si>
  <si>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</si>
  <si>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</si>
  <si>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</si>
  <si>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</si>
  <si>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</si>
  <si>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</si>
  <si>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</si>
  <si>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</si>
  <si>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</si>
  <si>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</si>
  <si>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</si>
  <si>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</si>
  <si>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</si>
  <si>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</si>
  <si>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</si>
  <si>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</si>
  <si>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</si>
  <si>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</si>
  <si>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</si>
  <si>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</si>
  <si>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</si>
  <si>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</si>
  <si>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</si>
  <si>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</si>
  <si>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</si>
  <si>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</si>
  <si>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</si>
  <si>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</si>
  <si>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</si>
  <si>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</si>
  <si>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</si>
  <si>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</si>
  <si>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</si>
  <si>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</si>
  <si>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</si>
  <si>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</si>
  <si>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</si>
  <si>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</si>
  <si>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</si>
  <si>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</si>
  <si>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</si>
  <si>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</si>
  <si>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</si>
  <si>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</si>
  <si>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</si>
  <si>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</si>
  <si>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</si>
  <si>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</si>
  <si>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</si>
  <si>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</si>
  <si>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</si>
  <si>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</si>
  <si>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</si>
  <si>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</si>
  <si>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</si>
  <si>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</si>
  <si>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</si>
  <si>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</si>
  <si>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</si>
  <si>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</si>
  <si>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</si>
  <si>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</si>
  <si>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</si>
  <si>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</si>
  <si>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</si>
  <si>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</si>
  <si>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</si>
  <si>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</si>
  <si>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</si>
  <si>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</si>
  <si>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</si>
  <si>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</si>
  <si>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</si>
  <si>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</si>
  <si>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</si>
  <si>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</si>
  <si>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</si>
  <si>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</si>
  <si>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</si>
  <si>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</si>
  <si>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Custo Efetivo do Vale Alimentação</t>
  </si>
  <si>
    <t>CUSTO EFETIVO DO VALE TRANSPORTE - 12x36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</si>
  <si>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</si>
  <si>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</si>
  <si>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</si>
  <si>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</si>
  <si>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</si>
  <si>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</si>
  <si>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</si>
  <si>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ITA (ITAPIRA) Praça Bernardino Campos, 150 - ltapira - SP.  (ISS 5%)</t>
  </si>
  <si>
    <t>MOG (MOGI - GUAÇU) Rua Tomé Augusto da Costa 55 - Mogi Guaçu/SP (ISS 3%)</t>
  </si>
  <si>
    <t>SJB (SÃO JOÃO DA BOA VISTA) Rua São João, 204  - São João da Boa Vista/SP (ISS 4%)</t>
  </si>
  <si>
    <t>RIC (RIO CLARO) Avenida Dois, 720 Rio Claro - SP (ISS 2%)</t>
  </si>
  <si>
    <t>Valor Total Mensal (Itapira, Mogi Guaçú, São João da Boa Vista e Rio Claro)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</si>
</sst>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8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NumberFormat="1" applyFont="1"/>
    <xf numFmtId="0" fontId="29" fillId="0" borderId="0" xfId="0" applyFont="1"/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26" fillId="0" borderId="48" xfId="0" applyFont="1" applyBorder="1" applyAlignment="1">
      <alignment horizontal="center" vertical="center"/>
    </xf>
    <xf numFmtId="0" fontId="25" fillId="39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0" fillId="41" borderId="0" xfId="0" applyFill="1" applyAlignment="1" applyProtection="1">
      <protection locked="0"/>
    </xf>
    <xf numFmtId="0" fontId="2" fillId="35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4" fillId="36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B2:H40"/>
  <sheetViews>
    <sheetView tabSelected="1" topLeftCell="A16" workbookViewId="0">
      <selection activeCell="C35" sqref="C35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126" t="s">
        <v>154</v>
      </c>
      <c r="C2" s="126"/>
      <c r="D2" s="127"/>
      <c r="E2" s="127"/>
      <c r="F2" s="127"/>
      <c r="G2" s="127"/>
    </row>
    <row r="3" spans="2:8" ht="28.5" customHeight="1" x14ac:dyDescent="0.3">
      <c r="B3" s="126" t="s">
        <v>155</v>
      </c>
      <c r="C3" s="126"/>
      <c r="D3" s="127"/>
      <c r="E3" s="127"/>
      <c r="F3" s="127"/>
      <c r="G3" s="127"/>
    </row>
    <row r="4" spans="2:8" ht="28.5" customHeight="1" x14ac:dyDescent="0.3">
      <c r="B4" s="126" t="s">
        <v>156</v>
      </c>
      <c r="C4" s="126"/>
      <c r="D4" s="127"/>
      <c r="E4" s="127"/>
      <c r="F4" s="127"/>
      <c r="G4" s="127"/>
    </row>
    <row r="5" spans="2:8" ht="15" thickBot="1" x14ac:dyDescent="0.35"/>
    <row r="6" spans="2:8" ht="15" thickBot="1" x14ac:dyDescent="0.35">
      <c r="B6" s="128" t="s">
        <v>132</v>
      </c>
      <c r="C6" s="129"/>
      <c r="D6" s="129"/>
      <c r="E6" s="129"/>
      <c r="F6" s="129"/>
      <c r="G6" s="130"/>
      <c r="H6" s="55"/>
    </row>
    <row r="7" spans="2:8" ht="15" thickBot="1" x14ac:dyDescent="0.35">
      <c r="B7" s="128"/>
      <c r="C7" s="129"/>
      <c r="D7" s="129"/>
      <c r="E7" s="129"/>
      <c r="F7" s="129"/>
      <c r="G7" s="130"/>
      <c r="H7" s="55"/>
    </row>
    <row r="8" spans="2:8" ht="21" thickBot="1" x14ac:dyDescent="0.35">
      <c r="B8" s="131" t="s">
        <v>133</v>
      </c>
      <c r="C8" s="132"/>
      <c r="D8" s="56" t="s">
        <v>134</v>
      </c>
      <c r="E8" s="56" t="s">
        <v>135</v>
      </c>
      <c r="F8" s="56" t="s">
        <v>136</v>
      </c>
      <c r="G8" s="56" t="s">
        <v>137</v>
      </c>
      <c r="H8" s="55"/>
    </row>
    <row r="9" spans="2:8" ht="32.4" customHeight="1" thickBot="1" x14ac:dyDescent="0.35">
      <c r="B9" s="133">
        <v>1</v>
      </c>
      <c r="C9" s="125" t="s">
        <v>161</v>
      </c>
      <c r="D9" s="57" t="s">
        <v>138</v>
      </c>
      <c r="E9" s="58">
        <v>1</v>
      </c>
      <c r="F9" s="62">
        <f>'Posto 12x36 diurno ISS 5%'!C137+'Posto 12x36 noturno ISS 5%'!C139</f>
        <v>29361.124622011961</v>
      </c>
      <c r="G9" s="63">
        <f t="shared" ref="G9" si="0">E9*F9</f>
        <v>29361.124622011961</v>
      </c>
      <c r="H9" s="55"/>
    </row>
    <row r="10" spans="2:8" ht="15" thickBot="1" x14ac:dyDescent="0.35">
      <c r="B10" s="133"/>
      <c r="C10" s="131" t="s">
        <v>139</v>
      </c>
      <c r="D10" s="141"/>
      <c r="E10" s="141"/>
      <c r="F10" s="132"/>
      <c r="G10" s="64">
        <f>SUM(G9:G9)</f>
        <v>29361.124622011961</v>
      </c>
      <c r="H10" s="55"/>
    </row>
    <row r="11" spans="2:8" ht="15" thickBot="1" x14ac:dyDescent="0.35">
      <c r="B11" s="133"/>
      <c r="C11" s="135" t="s">
        <v>141</v>
      </c>
      <c r="D11" s="136"/>
      <c r="E11" s="136"/>
      <c r="F11" s="65">
        <v>0.1</v>
      </c>
      <c r="G11" s="66">
        <f>F11*G10</f>
        <v>2936.1124622011962</v>
      </c>
      <c r="H11" s="55"/>
    </row>
    <row r="12" spans="2:8" ht="15" thickBot="1" x14ac:dyDescent="0.35">
      <c r="B12" s="134"/>
      <c r="C12" s="142" t="s">
        <v>140</v>
      </c>
      <c r="D12" s="143"/>
      <c r="E12" s="143"/>
      <c r="F12" s="144"/>
      <c r="G12" s="66">
        <f>G11+G10</f>
        <v>32297.237084213157</v>
      </c>
      <c r="H12" s="55"/>
    </row>
    <row r="13" spans="2:8" ht="15" thickBot="1" x14ac:dyDescent="0.35">
      <c r="B13" s="59"/>
      <c r="C13" s="60"/>
      <c r="D13" s="60"/>
      <c r="E13" s="60"/>
      <c r="F13" s="60"/>
      <c r="G13" s="61"/>
      <c r="H13" s="55"/>
    </row>
    <row r="14" spans="2:8" ht="21" thickBot="1" x14ac:dyDescent="0.35">
      <c r="B14" s="131" t="s">
        <v>133</v>
      </c>
      <c r="C14" s="132"/>
      <c r="D14" s="115" t="s">
        <v>134</v>
      </c>
      <c r="E14" s="115" t="s">
        <v>135</v>
      </c>
      <c r="F14" s="115" t="s">
        <v>136</v>
      </c>
      <c r="G14" s="115" t="s">
        <v>137</v>
      </c>
      <c r="H14" s="55"/>
    </row>
    <row r="15" spans="2:8" ht="31.2" thickBot="1" x14ac:dyDescent="0.35">
      <c r="B15" s="140">
        <v>2</v>
      </c>
      <c r="C15" s="121" t="s">
        <v>162</v>
      </c>
      <c r="D15" s="57" t="s">
        <v>138</v>
      </c>
      <c r="E15" s="58">
        <v>2</v>
      </c>
      <c r="F15" s="62">
        <f>'Posto 12x36 diurno ISS 3%'!C137+'Posto 12x36 noturno ISS 3%'!C139</f>
        <v>28820.652930856653</v>
      </c>
      <c r="G15" s="63">
        <f>E15*F15</f>
        <v>57641.305861713307</v>
      </c>
      <c r="H15" s="55"/>
    </row>
    <row r="16" spans="2:8" ht="15" thickBot="1" x14ac:dyDescent="0.35">
      <c r="B16" s="133"/>
      <c r="C16" s="131" t="s">
        <v>139</v>
      </c>
      <c r="D16" s="141"/>
      <c r="E16" s="141"/>
      <c r="F16" s="132"/>
      <c r="G16" s="64">
        <f>SUM(G15:G15)</f>
        <v>57641.305861713307</v>
      </c>
      <c r="H16" s="55"/>
    </row>
    <row r="17" spans="2:8" ht="15" thickBot="1" x14ac:dyDescent="0.35">
      <c r="B17" s="133"/>
      <c r="C17" s="135" t="s">
        <v>141</v>
      </c>
      <c r="D17" s="136"/>
      <c r="E17" s="136"/>
      <c r="F17" s="65">
        <v>0.1</v>
      </c>
      <c r="G17" s="66">
        <f>F17*G16</f>
        <v>5764.1305861713308</v>
      </c>
      <c r="H17" s="55"/>
    </row>
    <row r="18" spans="2:8" ht="15" thickBot="1" x14ac:dyDescent="0.35">
      <c r="B18" s="134"/>
      <c r="C18" s="142" t="s">
        <v>140</v>
      </c>
      <c r="D18" s="143"/>
      <c r="E18" s="143"/>
      <c r="F18" s="144"/>
      <c r="G18" s="66">
        <f>G17+G16</f>
        <v>63405.43644788464</v>
      </c>
      <c r="H18" s="55"/>
    </row>
    <row r="19" spans="2:8" ht="15" thickBot="1" x14ac:dyDescent="0.35">
      <c r="B19" s="117"/>
      <c r="C19" s="118"/>
      <c r="D19" s="118"/>
      <c r="E19" s="118"/>
      <c r="F19" s="118"/>
      <c r="G19" s="119"/>
      <c r="H19" s="55"/>
    </row>
    <row r="20" spans="2:8" ht="21" thickBot="1" x14ac:dyDescent="0.35">
      <c r="B20" s="131" t="s">
        <v>133</v>
      </c>
      <c r="C20" s="132"/>
      <c r="D20" s="115" t="s">
        <v>134</v>
      </c>
      <c r="E20" s="115" t="s">
        <v>135</v>
      </c>
      <c r="F20" s="115" t="s">
        <v>136</v>
      </c>
      <c r="G20" s="115" t="s">
        <v>137</v>
      </c>
      <c r="H20" s="55"/>
    </row>
    <row r="21" spans="2:8" ht="33.6" customHeight="1" thickBot="1" x14ac:dyDescent="0.35">
      <c r="B21" s="140">
        <v>3</v>
      </c>
      <c r="C21" s="121" t="s">
        <v>163</v>
      </c>
      <c r="D21" s="57" t="s">
        <v>138</v>
      </c>
      <c r="E21" s="58">
        <v>1</v>
      </c>
      <c r="F21" s="62">
        <f>'Posto 12x36 diurno ISS 4%'!C137+'Posto 12x36 noturno ISS 4%'!C139</f>
        <v>29090.888776434309</v>
      </c>
      <c r="G21" s="63">
        <f>E21*F21</f>
        <v>29090.888776434309</v>
      </c>
      <c r="H21" s="55"/>
    </row>
    <row r="22" spans="2:8" ht="15" thickBot="1" x14ac:dyDescent="0.35">
      <c r="B22" s="133"/>
      <c r="C22" s="131" t="s">
        <v>139</v>
      </c>
      <c r="D22" s="141"/>
      <c r="E22" s="141"/>
      <c r="F22" s="132"/>
      <c r="G22" s="64">
        <f>SUM(G21:G21)</f>
        <v>29090.888776434309</v>
      </c>
      <c r="H22" s="55"/>
    </row>
    <row r="23" spans="2:8" ht="15" thickBot="1" x14ac:dyDescent="0.35">
      <c r="B23" s="133"/>
      <c r="C23" s="135" t="s">
        <v>141</v>
      </c>
      <c r="D23" s="136"/>
      <c r="E23" s="136"/>
      <c r="F23" s="65">
        <v>0.1</v>
      </c>
      <c r="G23" s="66">
        <f>F23*G22</f>
        <v>2909.0888776434313</v>
      </c>
      <c r="H23" s="55"/>
    </row>
    <row r="24" spans="2:8" ht="15" thickBot="1" x14ac:dyDescent="0.35">
      <c r="B24" s="134"/>
      <c r="C24" s="142" t="s">
        <v>140</v>
      </c>
      <c r="D24" s="143"/>
      <c r="E24" s="143"/>
      <c r="F24" s="144"/>
      <c r="G24" s="66">
        <f>G23+G22</f>
        <v>31999.977654077738</v>
      </c>
      <c r="H24" s="55"/>
    </row>
    <row r="25" spans="2:8" ht="15" thickBot="1" x14ac:dyDescent="0.35">
      <c r="B25" s="117"/>
      <c r="C25" s="118"/>
      <c r="D25" s="118"/>
      <c r="E25" s="118"/>
      <c r="F25" s="118"/>
      <c r="G25" s="119"/>
      <c r="H25" s="55"/>
    </row>
    <row r="26" spans="2:8" ht="21" thickBot="1" x14ac:dyDescent="0.35">
      <c r="B26" s="131" t="s">
        <v>133</v>
      </c>
      <c r="C26" s="132"/>
      <c r="D26" s="120" t="s">
        <v>134</v>
      </c>
      <c r="E26" s="120" t="s">
        <v>135</v>
      </c>
      <c r="F26" s="120" t="s">
        <v>136</v>
      </c>
      <c r="G26" s="120" t="s">
        <v>137</v>
      </c>
      <c r="H26" s="55"/>
    </row>
    <row r="27" spans="2:8" ht="21" thickBot="1" x14ac:dyDescent="0.35">
      <c r="B27" s="140">
        <v>4</v>
      </c>
      <c r="C27" s="123" t="s">
        <v>164</v>
      </c>
      <c r="D27" s="57" t="s">
        <v>138</v>
      </c>
      <c r="E27" s="58">
        <v>1</v>
      </c>
      <c r="F27" s="62">
        <f>'Posto 12x36 diurno ISS 2%'!C137+'Posto 12x36 noturno ISS 2%'!C139</f>
        <v>28550.417085279005</v>
      </c>
      <c r="G27" s="63">
        <f>E27*F27</f>
        <v>28550.417085279005</v>
      </c>
      <c r="H27" s="55"/>
    </row>
    <row r="28" spans="2:8" ht="15" thickBot="1" x14ac:dyDescent="0.35">
      <c r="B28" s="133"/>
      <c r="C28" s="131" t="s">
        <v>139</v>
      </c>
      <c r="D28" s="141"/>
      <c r="E28" s="141"/>
      <c r="F28" s="132"/>
      <c r="G28" s="64">
        <f>SUM(G27:G27)</f>
        <v>28550.417085279005</v>
      </c>
      <c r="H28" s="55"/>
    </row>
    <row r="29" spans="2:8" ht="15" thickBot="1" x14ac:dyDescent="0.35">
      <c r="B29" s="133"/>
      <c r="C29" s="135" t="s">
        <v>141</v>
      </c>
      <c r="D29" s="136"/>
      <c r="E29" s="136"/>
      <c r="F29" s="65">
        <v>0.1</v>
      </c>
      <c r="G29" s="66">
        <f>F29*G28</f>
        <v>2855.0417085279005</v>
      </c>
      <c r="H29" s="55"/>
    </row>
    <row r="30" spans="2:8" ht="15" thickBot="1" x14ac:dyDescent="0.35">
      <c r="B30" s="134"/>
      <c r="C30" s="142" t="s">
        <v>140</v>
      </c>
      <c r="D30" s="143"/>
      <c r="E30" s="143"/>
      <c r="F30" s="144"/>
      <c r="G30" s="66">
        <f>G29+G28</f>
        <v>31405.458793806905</v>
      </c>
      <c r="H30" s="55"/>
    </row>
    <row r="31" spans="2:8" x14ac:dyDescent="0.3">
      <c r="B31" s="117"/>
      <c r="C31" s="118"/>
      <c r="D31" s="118"/>
      <c r="E31" s="118"/>
      <c r="F31" s="118"/>
      <c r="G31" s="119"/>
      <c r="H31" s="55"/>
    </row>
    <row r="32" spans="2:8" ht="15" thickBot="1" x14ac:dyDescent="0.35"/>
    <row r="33" spans="2:7" ht="15.6" thickTop="1" thickBot="1" x14ac:dyDescent="0.35">
      <c r="B33" s="137" t="s">
        <v>165</v>
      </c>
      <c r="C33" s="138"/>
      <c r="D33" s="138"/>
      <c r="E33" s="138"/>
      <c r="F33" s="139"/>
      <c r="G33" s="74">
        <f>G12+G18+G24+G30</f>
        <v>159108.10997998246</v>
      </c>
    </row>
    <row r="34" spans="2:7" ht="15" thickTop="1" x14ac:dyDescent="0.3"/>
    <row r="37" spans="2:7" x14ac:dyDescent="0.3">
      <c r="B37" s="145" t="s">
        <v>157</v>
      </c>
      <c r="C37" s="145"/>
      <c r="D37" s="145"/>
      <c r="E37" s="145"/>
      <c r="F37" s="145"/>
      <c r="G37" s="145"/>
    </row>
    <row r="40" spans="2:7" x14ac:dyDescent="0.3">
      <c r="C40" t="s">
        <v>158</v>
      </c>
    </row>
  </sheetData>
  <sheetProtection password="F668" sheet="1" objects="1" scenarios="1"/>
  <mergeCells count="30">
    <mergeCell ref="B37:G37"/>
    <mergeCell ref="C10:F10"/>
    <mergeCell ref="C12:F12"/>
    <mergeCell ref="B15:B18"/>
    <mergeCell ref="C16:F16"/>
    <mergeCell ref="C17:E17"/>
    <mergeCell ref="C18:F18"/>
    <mergeCell ref="B20:C20"/>
    <mergeCell ref="B21:B24"/>
    <mergeCell ref="C22:F22"/>
    <mergeCell ref="C23:E23"/>
    <mergeCell ref="C24:F24"/>
    <mergeCell ref="B6:G6"/>
    <mergeCell ref="B8:C8"/>
    <mergeCell ref="B9:B12"/>
    <mergeCell ref="C11:E11"/>
    <mergeCell ref="B33:F33"/>
    <mergeCell ref="B7:G7"/>
    <mergeCell ref="B14:C14"/>
    <mergeCell ref="B26:C26"/>
    <mergeCell ref="B27:B30"/>
    <mergeCell ref="C28:F28"/>
    <mergeCell ref="C29:E29"/>
    <mergeCell ref="C30:F30"/>
    <mergeCell ref="B2:C2"/>
    <mergeCell ref="B3:C3"/>
    <mergeCell ref="B4:C4"/>
    <mergeCell ref="D2:G2"/>
    <mergeCell ref="D3:G3"/>
    <mergeCell ref="D4:G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0"/>
  <dimension ref="A2:E46"/>
  <sheetViews>
    <sheetView topLeftCell="A25" workbookViewId="0">
      <selection activeCell="A54" sqref="A54"/>
    </sheetView>
  </sheetViews>
  <sheetFormatPr defaultColWidth="9.109375" defaultRowHeight="14.4" x14ac:dyDescent="0.3"/>
  <cols>
    <col min="1" max="1" width="23" style="75" bestFit="1" customWidth="1"/>
    <col min="2" max="2" width="23.109375" style="75" customWidth="1"/>
    <col min="3" max="3" width="30.6640625" style="75" customWidth="1"/>
    <col min="4" max="4" width="27.44140625" style="75" customWidth="1"/>
    <col min="5" max="5" width="13.88671875" style="75" customWidth="1"/>
    <col min="6" max="16384" width="9.109375" style="75"/>
  </cols>
  <sheetData>
    <row r="2" spans="1:5" ht="15" thickBot="1" x14ac:dyDescent="0.35"/>
    <row r="3" spans="1:5" ht="16.2" thickBot="1" x14ac:dyDescent="0.35">
      <c r="A3" s="175" t="s">
        <v>13</v>
      </c>
      <c r="B3" s="176"/>
      <c r="C3" s="176"/>
      <c r="D3" s="176"/>
      <c r="E3" s="177"/>
    </row>
    <row r="4" spans="1:5" ht="16.2" thickBot="1" x14ac:dyDescent="0.35">
      <c r="A4" s="175" t="s">
        <v>151</v>
      </c>
      <c r="B4" s="176"/>
      <c r="C4" s="176"/>
      <c r="D4" s="176"/>
      <c r="E4" s="177"/>
    </row>
    <row r="5" spans="1:5" ht="31.8" thickBot="1" x14ac:dyDescent="0.35">
      <c r="A5" s="76" t="s">
        <v>103</v>
      </c>
      <c r="B5" s="77" t="s">
        <v>9</v>
      </c>
      <c r="C5" s="77" t="s">
        <v>10</v>
      </c>
      <c r="D5" s="78" t="s">
        <v>12</v>
      </c>
      <c r="E5" s="79" t="s">
        <v>11</v>
      </c>
    </row>
    <row r="6" spans="1:5" ht="15.6" x14ac:dyDescent="0.3">
      <c r="A6" s="3"/>
      <c r="B6" s="112">
        <v>5</v>
      </c>
      <c r="C6" s="1">
        <v>2</v>
      </c>
      <c r="D6" s="48">
        <v>15.22</v>
      </c>
      <c r="E6" s="80">
        <f t="shared" ref="E6" si="0">B6*C6*D6</f>
        <v>152.20000000000002</v>
      </c>
    </row>
    <row r="7" spans="1:5" ht="15" thickBot="1" x14ac:dyDescent="0.35">
      <c r="A7" s="81"/>
      <c r="B7" s="82"/>
      <c r="C7" s="82"/>
      <c r="D7" s="82"/>
      <c r="E7" s="83"/>
    </row>
    <row r="8" spans="1:5" ht="16.2" thickBot="1" x14ac:dyDescent="0.35">
      <c r="A8" s="175" t="s">
        <v>17</v>
      </c>
      <c r="B8" s="176"/>
      <c r="C8" s="176"/>
      <c r="D8" s="176"/>
      <c r="E8" s="177"/>
    </row>
    <row r="9" spans="1:5" ht="16.2" thickBot="1" x14ac:dyDescent="0.35">
      <c r="A9" s="76" t="s">
        <v>2</v>
      </c>
      <c r="B9" s="77" t="s">
        <v>0</v>
      </c>
      <c r="C9" s="77" t="s">
        <v>14</v>
      </c>
      <c r="D9" s="77" t="s">
        <v>1</v>
      </c>
      <c r="E9" s="79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0">
        <f t="shared" ref="E10" si="1">B10*C10*D10</f>
        <v>110.7336</v>
      </c>
    </row>
    <row r="11" spans="1:5" ht="16.2" thickBot="1" x14ac:dyDescent="0.35">
      <c r="A11" s="81"/>
      <c r="B11" s="82"/>
      <c r="C11" s="4"/>
      <c r="D11" s="4"/>
      <c r="E11" s="80"/>
    </row>
    <row r="12" spans="1:5" ht="16.2" thickBot="1" x14ac:dyDescent="0.35">
      <c r="A12" s="178" t="s">
        <v>153</v>
      </c>
      <c r="B12" s="179"/>
      <c r="C12" s="179"/>
      <c r="D12" s="180"/>
      <c r="E12" s="83"/>
    </row>
    <row r="13" spans="1:5" ht="16.2" thickBot="1" x14ac:dyDescent="0.35">
      <c r="A13" s="76" t="s">
        <v>2</v>
      </c>
      <c r="B13" s="77" t="s">
        <v>11</v>
      </c>
      <c r="C13" s="77" t="s">
        <v>16</v>
      </c>
      <c r="D13" s="79" t="s">
        <v>18</v>
      </c>
      <c r="E13" s="83"/>
    </row>
    <row r="14" spans="1:5" ht="16.2" thickBot="1" x14ac:dyDescent="0.35">
      <c r="A14" s="3"/>
      <c r="B14" s="24">
        <f>E6</f>
        <v>152.20000000000002</v>
      </c>
      <c r="C14" s="24">
        <f>E10</f>
        <v>110.7336</v>
      </c>
      <c r="D14" s="84">
        <f>B14-C14</f>
        <v>41.466400000000021</v>
      </c>
      <c r="E14" s="85"/>
    </row>
    <row r="15" spans="1:5" ht="16.2" thickBot="1" x14ac:dyDescent="0.35">
      <c r="C15" s="86"/>
      <c r="D15" s="84"/>
    </row>
    <row r="16" spans="1:5" ht="16.2" thickBot="1" x14ac:dyDescent="0.35">
      <c r="A16" s="178" t="s">
        <v>19</v>
      </c>
      <c r="B16" s="179"/>
      <c r="C16" s="179"/>
      <c r="D16" s="180"/>
    </row>
    <row r="17" spans="1:5" ht="16.2" thickBot="1" x14ac:dyDescent="0.35">
      <c r="A17" s="178" t="s">
        <v>151</v>
      </c>
      <c r="B17" s="179"/>
      <c r="C17" s="179"/>
      <c r="D17" s="180"/>
    </row>
    <row r="18" spans="1:5" ht="16.2" thickBot="1" x14ac:dyDescent="0.35">
      <c r="A18" s="87" t="s">
        <v>2</v>
      </c>
      <c r="B18" s="88" t="s">
        <v>20</v>
      </c>
      <c r="C18" s="89" t="s">
        <v>12</v>
      </c>
      <c r="D18" s="90" t="s">
        <v>3</v>
      </c>
    </row>
    <row r="19" spans="1:5" ht="16.2" thickBot="1" x14ac:dyDescent="0.35">
      <c r="A19" s="3"/>
      <c r="B19" s="5">
        <v>32.11</v>
      </c>
      <c r="C19" s="48">
        <v>15.22</v>
      </c>
      <c r="D19" s="80">
        <f>(B19*C19)</f>
        <v>488.71420000000001</v>
      </c>
      <c r="E19" s="91"/>
    </row>
    <row r="20" spans="1:5" ht="16.2" thickBot="1" x14ac:dyDescent="0.35">
      <c r="A20" s="181" t="s">
        <v>117</v>
      </c>
      <c r="B20" s="183"/>
      <c r="C20" s="4">
        <v>0.18</v>
      </c>
      <c r="D20" s="80">
        <f>((B19*C19)*C20)</f>
        <v>87.968555999999992</v>
      </c>
    </row>
    <row r="21" spans="1:5" ht="15.6" x14ac:dyDescent="0.3">
      <c r="A21" s="181" t="s">
        <v>152</v>
      </c>
      <c r="B21" s="182"/>
      <c r="C21" s="183"/>
      <c r="D21" s="92">
        <f>D19-D20</f>
        <v>400.74564400000003</v>
      </c>
    </row>
    <row r="22" spans="1:5" ht="15.6" x14ac:dyDescent="0.3">
      <c r="A22" s="72"/>
      <c r="B22" s="93"/>
      <c r="C22" s="73"/>
      <c r="D22" s="94"/>
    </row>
    <row r="23" spans="1:5" ht="16.2" thickBot="1" x14ac:dyDescent="0.35">
      <c r="A23" s="184" t="s">
        <v>128</v>
      </c>
      <c r="B23" s="185"/>
      <c r="C23" s="185"/>
      <c r="D23" s="186"/>
    </row>
    <row r="24" spans="1:5" ht="16.2" thickBot="1" x14ac:dyDescent="0.35">
      <c r="A24" s="87" t="s">
        <v>2</v>
      </c>
      <c r="B24" s="88" t="s">
        <v>113</v>
      </c>
      <c r="C24" s="89" t="s">
        <v>115</v>
      </c>
      <c r="D24" s="90" t="s">
        <v>3</v>
      </c>
      <c r="E24" s="91"/>
    </row>
    <row r="25" spans="1:5" ht="15.6" x14ac:dyDescent="0.3">
      <c r="A25" s="3"/>
      <c r="B25" s="5">
        <v>169.57</v>
      </c>
      <c r="C25" s="48">
        <v>0.05</v>
      </c>
      <c r="D25" s="80">
        <f>B25-(B25*C25)</f>
        <v>161.0915</v>
      </c>
    </row>
    <row r="26" spans="1:5" ht="15.6" x14ac:dyDescent="0.3">
      <c r="A26" s="187" t="s">
        <v>120</v>
      </c>
      <c r="B26" s="187"/>
      <c r="C26" s="187"/>
      <c r="D26" s="187"/>
    </row>
    <row r="27" spans="1:5" ht="15.6" x14ac:dyDescent="0.3">
      <c r="A27" s="187" t="s">
        <v>126</v>
      </c>
      <c r="B27" s="187"/>
      <c r="C27" s="187"/>
      <c r="D27" s="187"/>
    </row>
    <row r="28" spans="1:5" ht="15.6" x14ac:dyDescent="0.3">
      <c r="A28" s="95" t="s">
        <v>2</v>
      </c>
      <c r="B28" s="95" t="s">
        <v>3</v>
      </c>
      <c r="C28" s="116" t="s">
        <v>113</v>
      </c>
      <c r="D28" s="95" t="s">
        <v>148</v>
      </c>
    </row>
    <row r="29" spans="1:5" x14ac:dyDescent="0.3">
      <c r="A29" s="96" t="s">
        <v>121</v>
      </c>
      <c r="B29" s="113">
        <v>120</v>
      </c>
      <c r="C29" s="96">
        <f>B29/12</f>
        <v>10</v>
      </c>
      <c r="D29" s="96">
        <f>C29/2</f>
        <v>5</v>
      </c>
    </row>
    <row r="30" spans="1:5" x14ac:dyDescent="0.3">
      <c r="A30" s="96" t="s">
        <v>122</v>
      </c>
      <c r="B30" s="113">
        <v>34.64</v>
      </c>
      <c r="C30" s="96">
        <f t="shared" ref="C30:C33" si="2">B30/12</f>
        <v>2.8866666666666667</v>
      </c>
      <c r="D30" s="96">
        <f t="shared" ref="D30:D33" si="3">C30/2</f>
        <v>1.4433333333333334</v>
      </c>
    </row>
    <row r="31" spans="1:5" x14ac:dyDescent="0.3">
      <c r="A31" s="96" t="s">
        <v>123</v>
      </c>
      <c r="B31" s="113">
        <v>15.89</v>
      </c>
      <c r="C31" s="96">
        <f t="shared" si="2"/>
        <v>1.3241666666666667</v>
      </c>
      <c r="D31" s="96">
        <f t="shared" si="3"/>
        <v>0.66208333333333336</v>
      </c>
    </row>
    <row r="32" spans="1:5" x14ac:dyDescent="0.3">
      <c r="A32" s="96" t="s">
        <v>124</v>
      </c>
      <c r="B32" s="113">
        <v>80</v>
      </c>
      <c r="C32" s="96">
        <f t="shared" si="2"/>
        <v>6.666666666666667</v>
      </c>
      <c r="D32" s="96">
        <f t="shared" si="3"/>
        <v>3.3333333333333335</v>
      </c>
    </row>
    <row r="33" spans="1:4" x14ac:dyDescent="0.3">
      <c r="A33" s="96" t="s">
        <v>147</v>
      </c>
      <c r="B33" s="113">
        <v>1500</v>
      </c>
      <c r="C33" s="96">
        <f t="shared" si="2"/>
        <v>125</v>
      </c>
      <c r="D33" s="96">
        <f t="shared" si="3"/>
        <v>62.5</v>
      </c>
    </row>
    <row r="34" spans="1:4" x14ac:dyDescent="0.3">
      <c r="A34" s="166" t="s">
        <v>5</v>
      </c>
      <c r="B34" s="167"/>
      <c r="C34" s="168"/>
      <c r="D34" s="96">
        <f>SUM(D29:D33)</f>
        <v>72.938749999999999</v>
      </c>
    </row>
    <row r="35" spans="1:4" ht="16.2" thickBot="1" x14ac:dyDescent="0.35">
      <c r="A35" s="169" t="s">
        <v>149</v>
      </c>
      <c r="B35" s="170"/>
      <c r="C35" s="170"/>
      <c r="D35" s="171"/>
    </row>
    <row r="36" spans="1:4" ht="16.2" thickBot="1" x14ac:dyDescent="0.35">
      <c r="A36" s="97" t="s">
        <v>27</v>
      </c>
      <c r="B36" s="98" t="s">
        <v>28</v>
      </c>
      <c r="C36" s="98" t="s">
        <v>29</v>
      </c>
      <c r="D36" s="99" t="s">
        <v>3</v>
      </c>
    </row>
    <row r="37" spans="1:4" ht="16.2" thickBot="1" x14ac:dyDescent="0.35">
      <c r="A37" s="6" t="s">
        <v>30</v>
      </c>
      <c r="B37" s="7">
        <v>4</v>
      </c>
      <c r="C37" s="114">
        <v>65</v>
      </c>
      <c r="D37" s="68">
        <f>C37*B37</f>
        <v>260</v>
      </c>
    </row>
    <row r="38" spans="1:4" ht="16.2" thickBot="1" x14ac:dyDescent="0.35">
      <c r="A38" s="8" t="s">
        <v>31</v>
      </c>
      <c r="B38" s="9">
        <v>6</v>
      </c>
      <c r="C38" s="114">
        <v>58</v>
      </c>
      <c r="D38" s="68">
        <f t="shared" ref="D38:D42" si="4">C38*B38</f>
        <v>348</v>
      </c>
    </row>
    <row r="39" spans="1:4" ht="16.2" thickBot="1" x14ac:dyDescent="0.35">
      <c r="A39" s="8" t="s">
        <v>146</v>
      </c>
      <c r="B39" s="9">
        <v>4</v>
      </c>
      <c r="C39" s="114">
        <v>60</v>
      </c>
      <c r="D39" s="68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14">
        <v>12</v>
      </c>
      <c r="D40" s="68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14">
        <v>120</v>
      </c>
      <c r="D41" s="68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14">
        <v>40</v>
      </c>
      <c r="D42" s="68">
        <f t="shared" si="4"/>
        <v>80</v>
      </c>
    </row>
    <row r="43" spans="1:4" ht="16.2" thickBot="1" x14ac:dyDescent="0.35">
      <c r="A43" s="172" t="s">
        <v>32</v>
      </c>
      <c r="B43" s="173"/>
      <c r="C43" s="174"/>
      <c r="D43" s="100"/>
    </row>
    <row r="44" spans="1:4" ht="16.2" thickBot="1" x14ac:dyDescent="0.35">
      <c r="A44" s="172" t="s">
        <v>33</v>
      </c>
      <c r="B44" s="173"/>
      <c r="C44" s="174"/>
      <c r="D44" s="101"/>
    </row>
    <row r="45" spans="1:4" ht="16.2" thickBot="1" x14ac:dyDescent="0.35">
      <c r="A45" s="102" t="s">
        <v>2</v>
      </c>
      <c r="B45" s="103" t="s">
        <v>21</v>
      </c>
      <c r="C45" s="104" t="s">
        <v>34</v>
      </c>
      <c r="D45" s="101"/>
    </row>
    <row r="46" spans="1:4" ht="15.6" x14ac:dyDescent="0.3">
      <c r="A46" s="3"/>
      <c r="B46" s="11">
        <f>SUM(D37:D42)</f>
        <v>1240</v>
      </c>
      <c r="C46" s="105">
        <f>B46/12</f>
        <v>103.33333333333333</v>
      </c>
      <c r="D46" s="10"/>
    </row>
  </sheetData>
  <sheetProtection password="F668" sheet="1" objects="1" scenarios="1"/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/>
  <dimension ref="A1:F137"/>
  <sheetViews>
    <sheetView showGridLines="0" workbookViewId="0">
      <selection activeCell="A22" sqref="A22:B2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52" t="s">
        <v>100</v>
      </c>
      <c r="B1" s="152"/>
      <c r="C1" s="152"/>
      <c r="D1" s="152"/>
    </row>
    <row r="2" spans="1:5" ht="22.8" x14ac:dyDescent="0.4">
      <c r="A2" s="152" t="s">
        <v>101</v>
      </c>
      <c r="B2" s="152"/>
      <c r="C2" s="152"/>
      <c r="D2" s="152"/>
    </row>
    <row r="3" spans="1:5" ht="27.75" customHeight="1" x14ac:dyDescent="0.3">
      <c r="A3" s="154"/>
      <c r="B3" s="154"/>
      <c r="C3" s="154"/>
      <c r="D3" s="154"/>
    </row>
    <row r="4" spans="1:5" x14ac:dyDescent="0.3">
      <c r="A4" s="32" t="s">
        <v>109</v>
      </c>
      <c r="B4" s="156" t="s">
        <v>159</v>
      </c>
      <c r="C4" s="156"/>
    </row>
    <row r="5" spans="1:5" x14ac:dyDescent="0.3">
      <c r="A5" s="32" t="s">
        <v>110</v>
      </c>
      <c r="B5" s="156" t="s">
        <v>142</v>
      </c>
      <c r="C5" s="156"/>
      <c r="E5" s="53"/>
    </row>
    <row r="6" spans="1:5" x14ac:dyDescent="0.3">
      <c r="A6" s="32"/>
      <c r="B6" s="156"/>
      <c r="C6" s="156"/>
    </row>
    <row r="7" spans="1:5" x14ac:dyDescent="0.3">
      <c r="A7" s="153" t="s">
        <v>35</v>
      </c>
      <c r="B7" s="153"/>
      <c r="C7" s="153"/>
    </row>
    <row r="8" spans="1:5" ht="16.2" thickBot="1" x14ac:dyDescent="0.35"/>
    <row r="9" spans="1:5" ht="16.2" thickBot="1" x14ac:dyDescent="0.35">
      <c r="A9" s="13">
        <v>1</v>
      </c>
      <c r="B9" s="14" t="s">
        <v>36</v>
      </c>
      <c r="C9" s="1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50" t="s">
        <v>5</v>
      </c>
      <c r="B12" s="151"/>
      <c r="C12" s="39">
        <f>SUM(C10:C11)</f>
        <v>2399.2280000000001</v>
      </c>
    </row>
    <row r="15" spans="1:5" x14ac:dyDescent="0.3">
      <c r="A15" s="149" t="s">
        <v>48</v>
      </c>
      <c r="B15" s="149"/>
      <c r="C15" s="149"/>
    </row>
    <row r="16" spans="1:5" x14ac:dyDescent="0.3">
      <c r="A16" s="12"/>
    </row>
    <row r="17" spans="1:4" x14ac:dyDescent="0.3">
      <c r="A17" s="146" t="s">
        <v>49</v>
      </c>
      <c r="B17" s="146"/>
      <c r="C17" s="146"/>
    </row>
    <row r="18" spans="1:4" ht="16.2" thickBot="1" x14ac:dyDescent="0.35"/>
    <row r="19" spans="1:4" ht="16.2" thickBot="1" x14ac:dyDescent="0.35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47" t="s">
        <v>5</v>
      </c>
      <c r="B22" s="148"/>
      <c r="C22" s="40">
        <f>SUM(C20:C21)</f>
        <v>0.20429999999999998</v>
      </c>
      <c r="D22" s="41">
        <f>C$12*C22</f>
        <v>490.16228039999999</v>
      </c>
    </row>
    <row r="25" spans="1:4" ht="32.25" customHeight="1" x14ac:dyDescent="0.3">
      <c r="A25" s="155" t="s">
        <v>54</v>
      </c>
      <c r="B25" s="155"/>
      <c r="C25" s="155"/>
      <c r="D25" s="155"/>
    </row>
    <row r="26" spans="1:4" ht="16.2" thickBot="1" x14ac:dyDescent="0.35"/>
    <row r="27" spans="1:4" ht="16.2" thickBot="1" x14ac:dyDescent="0.35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47" t="s">
        <v>64</v>
      </c>
      <c r="B36" s="148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46" t="s">
        <v>65</v>
      </c>
      <c r="B39" s="146"/>
      <c r="C39" s="146"/>
    </row>
    <row r="40" spans="1:5" ht="16.2" thickBot="1" x14ac:dyDescent="0.35"/>
    <row r="41" spans="1:5" ht="16.2" thickBot="1" x14ac:dyDescent="0.35">
      <c r="A41" s="13" t="s">
        <v>66</v>
      </c>
      <c r="B41" s="14" t="s">
        <v>67</v>
      </c>
      <c r="C41" s="1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7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8" t="s">
        <v>144</v>
      </c>
      <c r="C46" s="107"/>
    </row>
    <row r="47" spans="1:5" ht="16.2" thickBot="1" x14ac:dyDescent="0.35">
      <c r="A47" s="150" t="s">
        <v>5</v>
      </c>
      <c r="B47" s="151"/>
      <c r="C47" s="23">
        <f>SUM(C42:C46)</f>
        <v>618.3035440000001</v>
      </c>
    </row>
    <row r="50" spans="1:4" x14ac:dyDescent="0.3">
      <c r="A50" s="146" t="s">
        <v>69</v>
      </c>
      <c r="B50" s="146"/>
      <c r="C50" s="146"/>
    </row>
    <row r="51" spans="1:4" ht="16.2" thickBot="1" x14ac:dyDescent="0.35"/>
    <row r="52" spans="1:4" ht="16.2" thickBot="1" x14ac:dyDescent="0.35">
      <c r="A52" s="13">
        <v>2</v>
      </c>
      <c r="B52" s="14" t="s">
        <v>70</v>
      </c>
      <c r="C52" s="1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47" t="s">
        <v>5</v>
      </c>
      <c r="B56" s="148"/>
      <c r="C56" s="23">
        <f>SUM(C53:C55)</f>
        <v>2171.7614475872006</v>
      </c>
    </row>
    <row r="57" spans="1:4" x14ac:dyDescent="0.3">
      <c r="A57" s="2"/>
    </row>
    <row r="59" spans="1:4" x14ac:dyDescent="0.3">
      <c r="A59" s="149" t="s">
        <v>71</v>
      </c>
      <c r="B59" s="149"/>
      <c r="C59" s="149"/>
    </row>
    <row r="60" spans="1:4" ht="16.2" thickBot="1" x14ac:dyDescent="0.35"/>
    <row r="61" spans="1:4" ht="16.2" thickBot="1" x14ac:dyDescent="0.35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47" t="s">
        <v>5</v>
      </c>
      <c r="B68" s="148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49" t="s">
        <v>79</v>
      </c>
      <c r="B71" s="149"/>
      <c r="C71" s="149"/>
    </row>
    <row r="74" spans="1:4" x14ac:dyDescent="0.3">
      <c r="A74" s="146" t="s">
        <v>80</v>
      </c>
      <c r="B74" s="146"/>
      <c r="C74" s="146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0" t="s">
        <v>47</v>
      </c>
      <c r="C82" s="109">
        <v>0</v>
      </c>
      <c r="D82" s="23">
        <f t="shared" si="1"/>
        <v>0</v>
      </c>
    </row>
    <row r="83" spans="1:6" ht="16.2" thickBot="1" x14ac:dyDescent="0.35">
      <c r="A83" s="147" t="s">
        <v>64</v>
      </c>
      <c r="B83" s="148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46" t="s">
        <v>86</v>
      </c>
      <c r="B86" s="146"/>
      <c r="C86" s="146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54" t="s">
        <v>129</v>
      </c>
      <c r="C88" s="14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47" t="s">
        <v>5</v>
      </c>
      <c r="B90" s="148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46" t="s">
        <v>89</v>
      </c>
      <c r="B93" s="146"/>
      <c r="C93" s="146"/>
    </row>
    <row r="94" spans="1:6" ht="16.2" thickBot="1" x14ac:dyDescent="0.35">
      <c r="A94" s="12"/>
    </row>
    <row r="95" spans="1:6" ht="16.2" thickBot="1" x14ac:dyDescent="0.35">
      <c r="A95" s="13">
        <v>4</v>
      </c>
      <c r="B95" s="14" t="s">
        <v>90</v>
      </c>
      <c r="C95" s="1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47" t="s">
        <v>5</v>
      </c>
      <c r="B98" s="148"/>
      <c r="C98" s="39">
        <f>C96+C97</f>
        <v>281.4052097737374</v>
      </c>
    </row>
    <row r="101" spans="1:3" x14ac:dyDescent="0.3">
      <c r="A101" s="149" t="s">
        <v>91</v>
      </c>
      <c r="B101" s="149"/>
      <c r="C101" s="149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4" t="s">
        <v>37</v>
      </c>
    </row>
    <row r="104" spans="1:3" ht="16.2" thickBot="1" x14ac:dyDescent="0.35">
      <c r="A104" s="15" t="s">
        <v>38</v>
      </c>
      <c r="B104" s="16" t="s">
        <v>92</v>
      </c>
      <c r="C104" s="10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7">
        <f>'Planilha de Apoio - P 12 x 36'!D34</f>
        <v>72.938749999999999</v>
      </c>
    </row>
    <row r="106" spans="1:3" ht="16.2" thickBot="1" x14ac:dyDescent="0.35">
      <c r="A106" s="15" t="s">
        <v>41</v>
      </c>
      <c r="B106" s="110" t="s">
        <v>145</v>
      </c>
      <c r="C106" s="107"/>
    </row>
    <row r="107" spans="1:3" ht="16.2" thickBot="1" x14ac:dyDescent="0.35">
      <c r="A107" s="15" t="s">
        <v>42</v>
      </c>
      <c r="B107" s="110" t="s">
        <v>145</v>
      </c>
      <c r="C107" s="107"/>
    </row>
    <row r="108" spans="1:3" ht="16.2" thickBot="1" x14ac:dyDescent="0.35">
      <c r="A108" s="147" t="s">
        <v>64</v>
      </c>
      <c r="B108" s="148"/>
      <c r="C108" s="23">
        <f>SUM(C104:C107)</f>
        <v>176.27208333333334</v>
      </c>
    </row>
    <row r="111" spans="1:3" x14ac:dyDescent="0.3">
      <c r="A111" s="149" t="s">
        <v>94</v>
      </c>
      <c r="B111" s="149"/>
      <c r="C111" s="149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2" thickBot="1" x14ac:dyDescent="0.35">
      <c r="A114" s="15" t="s">
        <v>38</v>
      </c>
      <c r="B114" s="43" t="s">
        <v>24</v>
      </c>
      <c r="C114" s="10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2" thickBot="1" x14ac:dyDescent="0.35">
      <c r="A122" s="162" t="s">
        <v>64</v>
      </c>
      <c r="B122" s="163"/>
      <c r="C122" s="44">
        <f>C114+C115+C117+C120+C121</f>
        <v>0.25650000000000001</v>
      </c>
      <c r="D122" s="45">
        <f>D114+D115+D117+D120+D121</f>
        <v>1447.2731786858681</v>
      </c>
    </row>
    <row r="125" spans="1:4" x14ac:dyDescent="0.3">
      <c r="A125" s="149" t="s">
        <v>95</v>
      </c>
      <c r="B125" s="149"/>
      <c r="C125" s="149"/>
    </row>
    <row r="126" spans="1:4" ht="16.2" thickBot="1" x14ac:dyDescent="0.35"/>
    <row r="127" spans="1:4" ht="16.2" thickBot="1" x14ac:dyDescent="0.35">
      <c r="A127" s="13"/>
      <c r="B127" s="14" t="s">
        <v>96</v>
      </c>
      <c r="C127" s="1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 x14ac:dyDescent="0.35">
      <c r="A133" s="147" t="s">
        <v>97</v>
      </c>
      <c r="B133" s="148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 x14ac:dyDescent="0.3">
      <c r="A135" s="160" t="s">
        <v>99</v>
      </c>
      <c r="B135" s="161"/>
      <c r="C135" s="49">
        <f>C133+C134</f>
        <v>6646.4655293257401</v>
      </c>
    </row>
    <row r="136" spans="1:3" ht="16.5" customHeight="1" x14ac:dyDescent="0.3">
      <c r="A136" s="157" t="s">
        <v>118</v>
      </c>
      <c r="B136" s="158"/>
      <c r="C136" s="51">
        <v>2</v>
      </c>
    </row>
    <row r="137" spans="1:3" ht="16.2" thickBot="1" x14ac:dyDescent="0.35">
      <c r="A137" s="159" t="s">
        <v>119</v>
      </c>
      <c r="B137" s="159"/>
      <c r="C137" s="50">
        <f>C135*C136</f>
        <v>13292.93105865148</v>
      </c>
    </row>
  </sheetData>
  <sheetProtection password="F668" sheet="1" objects="1" scenarios="1"/>
  <mergeCells count="35"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  <mergeCell ref="A25:D25"/>
    <mergeCell ref="A17:C17"/>
    <mergeCell ref="B4:C4"/>
    <mergeCell ref="B5:C5"/>
    <mergeCell ref="B6:C6"/>
    <mergeCell ref="A22:B22"/>
    <mergeCell ref="A1:D1"/>
    <mergeCell ref="A2:D2"/>
    <mergeCell ref="A12:B12"/>
    <mergeCell ref="A7:C7"/>
    <mergeCell ref="A15:C15"/>
    <mergeCell ref="A3:D3"/>
    <mergeCell ref="A39:C39"/>
    <mergeCell ref="A36:B36"/>
    <mergeCell ref="A68:B68"/>
    <mergeCell ref="A59:C59"/>
    <mergeCell ref="A56:B56"/>
    <mergeCell ref="A50:C50"/>
    <mergeCell ref="A47:B4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E139"/>
  <sheetViews>
    <sheetView showGridLines="0" topLeftCell="A118" workbookViewId="0">
      <selection activeCell="A88" sqref="A1:XFD104857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52" t="s">
        <v>100</v>
      </c>
      <c r="B1" s="152"/>
      <c r="C1" s="152"/>
      <c r="D1" s="152"/>
    </row>
    <row r="2" spans="1:5" ht="22.8" x14ac:dyDescent="0.4">
      <c r="A2" s="152" t="s">
        <v>101</v>
      </c>
      <c r="B2" s="152"/>
      <c r="C2" s="152"/>
      <c r="D2" s="152"/>
    </row>
    <row r="3" spans="1:5" ht="27.75" customHeight="1" x14ac:dyDescent="0.3">
      <c r="A3" s="154"/>
      <c r="B3" s="154"/>
      <c r="C3" s="154"/>
      <c r="D3" s="154"/>
    </row>
    <row r="4" spans="1:5" x14ac:dyDescent="0.3">
      <c r="A4" s="32" t="s">
        <v>109</v>
      </c>
      <c r="B4" s="164" t="s">
        <v>159</v>
      </c>
      <c r="C4" s="165"/>
    </row>
    <row r="5" spans="1:5" x14ac:dyDescent="0.3">
      <c r="A5" s="32" t="s">
        <v>110</v>
      </c>
      <c r="B5" s="164" t="s">
        <v>150</v>
      </c>
      <c r="C5" s="165"/>
      <c r="E5" s="53"/>
    </row>
    <row r="6" spans="1:5" x14ac:dyDescent="0.3">
      <c r="A6" s="32"/>
      <c r="B6" s="164"/>
      <c r="C6" s="165"/>
    </row>
    <row r="7" spans="1:5" x14ac:dyDescent="0.3">
      <c r="A7" s="153" t="s">
        <v>35</v>
      </c>
      <c r="B7" s="153"/>
      <c r="C7" s="153"/>
    </row>
    <row r="8" spans="1:5" ht="16.2" thickBot="1" x14ac:dyDescent="0.35"/>
    <row r="9" spans="1:5" ht="16.2" thickBot="1" x14ac:dyDescent="0.35">
      <c r="A9" s="13">
        <v>1</v>
      </c>
      <c r="B9" s="47" t="s">
        <v>36</v>
      </c>
      <c r="C9" s="4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50" t="s">
        <v>5</v>
      </c>
      <c r="B14" s="151"/>
      <c r="C14" s="39">
        <f>SUM(C10:C13)</f>
        <v>2830.7836837090913</v>
      </c>
    </row>
    <row r="17" spans="1:4" x14ac:dyDescent="0.3">
      <c r="A17" s="149" t="s">
        <v>48</v>
      </c>
      <c r="B17" s="149"/>
      <c r="C17" s="149"/>
    </row>
    <row r="18" spans="1:4" x14ac:dyDescent="0.3">
      <c r="A18" s="12"/>
    </row>
    <row r="19" spans="1:4" x14ac:dyDescent="0.3">
      <c r="A19" s="146" t="s">
        <v>49</v>
      </c>
      <c r="B19" s="146"/>
      <c r="C19" s="146"/>
    </row>
    <row r="20" spans="1:4" ht="16.2" thickBot="1" x14ac:dyDescent="0.35"/>
    <row r="21" spans="1:4" ht="16.2" thickBot="1" x14ac:dyDescent="0.35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47" t="s">
        <v>5</v>
      </c>
      <c r="B24" s="148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55" t="s">
        <v>54</v>
      </c>
      <c r="B27" s="155"/>
      <c r="C27" s="155"/>
      <c r="D27" s="155"/>
    </row>
    <row r="28" spans="1:4" ht="16.2" thickBot="1" x14ac:dyDescent="0.35"/>
    <row r="29" spans="1:4" ht="16.2" thickBot="1" x14ac:dyDescent="0.35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47" t="s">
        <v>64</v>
      </c>
      <c r="B38" s="148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46" t="s">
        <v>65</v>
      </c>
      <c r="B41" s="146"/>
      <c r="C41" s="146"/>
    </row>
    <row r="42" spans="1:4" ht="16.2" thickBot="1" x14ac:dyDescent="0.35"/>
    <row r="43" spans="1:4" ht="16.2" thickBot="1" x14ac:dyDescent="0.35">
      <c r="A43" s="13" t="s">
        <v>66</v>
      </c>
      <c r="B43" s="47" t="s">
        <v>67</v>
      </c>
      <c r="C43" s="47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7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08" t="s">
        <v>144</v>
      </c>
      <c r="C48" s="107"/>
    </row>
    <row r="49" spans="1:4" ht="16.2" thickBot="1" x14ac:dyDescent="0.35">
      <c r="A49" s="150" t="s">
        <v>5</v>
      </c>
      <c r="B49" s="151"/>
      <c r="C49" s="23">
        <f>SUM(C44:C48)</f>
        <v>618.3035440000001</v>
      </c>
    </row>
    <row r="52" spans="1:4" x14ac:dyDescent="0.3">
      <c r="A52" s="146" t="s">
        <v>69</v>
      </c>
      <c r="B52" s="146"/>
      <c r="C52" s="146"/>
    </row>
    <row r="53" spans="1:4" ht="16.2" thickBot="1" x14ac:dyDescent="0.35"/>
    <row r="54" spans="1:4" ht="16.2" thickBot="1" x14ac:dyDescent="0.35">
      <c r="A54" s="13">
        <v>2</v>
      </c>
      <c r="B54" s="47" t="s">
        <v>70</v>
      </c>
      <c r="C54" s="4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47" t="s">
        <v>5</v>
      </c>
      <c r="B58" s="148"/>
      <c r="C58" s="23">
        <f>SUM(C55:C57)</f>
        <v>2451.1861574088034</v>
      </c>
    </row>
    <row r="59" spans="1:4" x14ac:dyDescent="0.3">
      <c r="A59" s="2"/>
    </row>
    <row r="61" spans="1:4" x14ac:dyDescent="0.3">
      <c r="A61" s="149" t="s">
        <v>71</v>
      </c>
      <c r="B61" s="149"/>
      <c r="C61" s="149"/>
    </row>
    <row r="62" spans="1:4" ht="16.2" thickBot="1" x14ac:dyDescent="0.35"/>
    <row r="63" spans="1:4" ht="16.2" thickBot="1" x14ac:dyDescent="0.35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47" t="s">
        <v>5</v>
      </c>
      <c r="B70" s="148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49" t="s">
        <v>79</v>
      </c>
      <c r="B73" s="149"/>
      <c r="C73" s="149"/>
    </row>
    <row r="76" spans="1:4" x14ac:dyDescent="0.3">
      <c r="A76" s="146" t="s">
        <v>80</v>
      </c>
      <c r="B76" s="146"/>
      <c r="C76" s="146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0" t="s">
        <v>47</v>
      </c>
      <c r="C84" s="111">
        <f>'Posto 12x36 diurno ISS 2%'!C82</f>
        <v>0</v>
      </c>
      <c r="D84" s="23">
        <f t="shared" si="2"/>
        <v>0</v>
      </c>
    </row>
    <row r="85" spans="1:5" ht="16.2" thickBot="1" x14ac:dyDescent="0.35">
      <c r="A85" s="147" t="s">
        <v>64</v>
      </c>
      <c r="B85" s="148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46" t="s">
        <v>86</v>
      </c>
      <c r="B88" s="146"/>
      <c r="C88" s="146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54" t="s">
        <v>129</v>
      </c>
      <c r="C90" s="47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47" t="s">
        <v>5</v>
      </c>
      <c r="B92" s="148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46" t="s">
        <v>89</v>
      </c>
      <c r="B95" s="146"/>
      <c r="C95" s="146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90</v>
      </c>
      <c r="C97" s="4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47" t="s">
        <v>5</v>
      </c>
      <c r="B100" s="148"/>
      <c r="C100" s="39">
        <f>C98+C99</f>
        <v>308.13768684793945</v>
      </c>
    </row>
    <row r="103" spans="1:3" x14ac:dyDescent="0.3">
      <c r="A103" s="149" t="s">
        <v>91</v>
      </c>
      <c r="B103" s="149"/>
      <c r="C103" s="149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47" t="s">
        <v>37</v>
      </c>
    </row>
    <row r="106" spans="1:3" ht="16.2" thickBot="1" x14ac:dyDescent="0.35">
      <c r="A106" s="15" t="s">
        <v>38</v>
      </c>
      <c r="B106" s="16" t="s">
        <v>92</v>
      </c>
      <c r="C106" s="10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7">
        <f>'Planilha de Apoio - P 12 x 36'!D34</f>
        <v>72.938749999999999</v>
      </c>
    </row>
    <row r="108" spans="1:3" ht="16.2" thickBot="1" x14ac:dyDescent="0.35">
      <c r="A108" s="15" t="s">
        <v>41</v>
      </c>
      <c r="B108" s="110" t="s">
        <v>145</v>
      </c>
      <c r="C108" s="107"/>
    </row>
    <row r="109" spans="1:3" ht="16.2" thickBot="1" x14ac:dyDescent="0.35">
      <c r="A109" s="15" t="s">
        <v>42</v>
      </c>
      <c r="B109" s="110" t="s">
        <v>145</v>
      </c>
      <c r="C109" s="107"/>
    </row>
    <row r="110" spans="1:3" ht="16.2" thickBot="1" x14ac:dyDescent="0.35">
      <c r="A110" s="147" t="s">
        <v>64</v>
      </c>
      <c r="B110" s="148"/>
      <c r="C110" s="23">
        <f>SUM(C106:C109)</f>
        <v>176.27208333333334</v>
      </c>
    </row>
    <row r="113" spans="1:4" x14ac:dyDescent="0.3">
      <c r="A113" s="149" t="s">
        <v>94</v>
      </c>
      <c r="B113" s="149"/>
      <c r="C113" s="149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2" thickBot="1" x14ac:dyDescent="0.35">
      <c r="A116" s="15" t="s">
        <v>38</v>
      </c>
      <c r="B116" s="43" t="s">
        <v>24</v>
      </c>
      <c r="C116" s="10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144.41539069216776</v>
      </c>
    </row>
    <row r="124" spans="1:4" ht="16.2" thickBot="1" x14ac:dyDescent="0.35">
      <c r="A124" s="162" t="s">
        <v>64</v>
      </c>
      <c r="B124" s="163"/>
      <c r="C124" s="44">
        <f>C116+C117+C119+C122+C123</f>
        <v>0.25650000000000001</v>
      </c>
      <c r="D124" s="45">
        <f>D116+D117+D119+D122+D123</f>
        <v>1661.1648855382346</v>
      </c>
    </row>
    <row r="127" spans="1:4" x14ac:dyDescent="0.3">
      <c r="A127" s="149" t="s">
        <v>95</v>
      </c>
      <c r="B127" s="149"/>
      <c r="C127" s="149"/>
    </row>
    <row r="128" spans="1:4" ht="16.2" thickBot="1" x14ac:dyDescent="0.35"/>
    <row r="129" spans="1:3" ht="16.2" thickBot="1" x14ac:dyDescent="0.35">
      <c r="A129" s="13"/>
      <c r="B129" s="47" t="s">
        <v>96</v>
      </c>
      <c r="C129" s="4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47" t="s">
        <v>97</v>
      </c>
      <c r="B135" s="148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1661.1648855382346</v>
      </c>
    </row>
    <row r="137" spans="1:3" ht="16.5" customHeight="1" x14ac:dyDescent="0.3">
      <c r="A137" s="160" t="s">
        <v>99</v>
      </c>
      <c r="B137" s="161"/>
      <c r="C137" s="49">
        <f>C135+C136</f>
        <v>7628.7430133137614</v>
      </c>
    </row>
    <row r="138" spans="1:3" ht="16.5" customHeight="1" x14ac:dyDescent="0.3">
      <c r="A138" s="157" t="s">
        <v>118</v>
      </c>
      <c r="B138" s="158"/>
      <c r="C138" s="51">
        <v>2</v>
      </c>
    </row>
    <row r="139" spans="1:3" ht="16.2" thickBot="1" x14ac:dyDescent="0.35">
      <c r="A139" s="159" t="s">
        <v>119</v>
      </c>
      <c r="B139" s="159"/>
      <c r="C139" s="50">
        <f>C137*C138</f>
        <v>15257.486026627523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/>
  <dimension ref="A1:F137"/>
  <sheetViews>
    <sheetView topLeftCell="A115" workbookViewId="0">
      <selection activeCell="A115" sqref="A1:XFD104857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52" t="s">
        <v>100</v>
      </c>
      <c r="B1" s="152"/>
      <c r="C1" s="152"/>
      <c r="D1" s="152"/>
    </row>
    <row r="2" spans="1:5" ht="22.8" x14ac:dyDescent="0.4">
      <c r="A2" s="152" t="s">
        <v>101</v>
      </c>
      <c r="B2" s="152"/>
      <c r="C2" s="152"/>
      <c r="D2" s="152"/>
    </row>
    <row r="3" spans="1:5" x14ac:dyDescent="0.3">
      <c r="A3" s="154"/>
      <c r="B3" s="154"/>
      <c r="C3" s="154"/>
      <c r="D3" s="154"/>
    </row>
    <row r="4" spans="1:5" x14ac:dyDescent="0.3">
      <c r="A4" s="32" t="s">
        <v>109</v>
      </c>
      <c r="B4" s="156" t="s">
        <v>159</v>
      </c>
      <c r="C4" s="156"/>
    </row>
    <row r="5" spans="1:5" x14ac:dyDescent="0.3">
      <c r="A5" s="32" t="s">
        <v>110</v>
      </c>
      <c r="B5" s="156" t="s">
        <v>142</v>
      </c>
      <c r="C5" s="156"/>
      <c r="E5" s="53"/>
    </row>
    <row r="6" spans="1:5" x14ac:dyDescent="0.3">
      <c r="A6" s="32"/>
      <c r="B6" s="156"/>
      <c r="C6" s="156"/>
    </row>
    <row r="7" spans="1:5" x14ac:dyDescent="0.3">
      <c r="A7" s="153" t="s">
        <v>35</v>
      </c>
      <c r="B7" s="153"/>
      <c r="C7" s="153"/>
    </row>
    <row r="8" spans="1:5" ht="16.2" thickBot="1" x14ac:dyDescent="0.35"/>
    <row r="9" spans="1:5" ht="16.2" thickBot="1" x14ac:dyDescent="0.35">
      <c r="A9" s="13">
        <v>1</v>
      </c>
      <c r="B9" s="122" t="s">
        <v>36</v>
      </c>
      <c r="C9" s="122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50" t="s">
        <v>5</v>
      </c>
      <c r="B12" s="151"/>
      <c r="C12" s="39">
        <f>SUM(C10:C11)</f>
        <v>2399.2280000000001</v>
      </c>
    </row>
    <row r="15" spans="1:5" x14ac:dyDescent="0.3">
      <c r="A15" s="149" t="s">
        <v>48</v>
      </c>
      <c r="B15" s="149"/>
      <c r="C15" s="149"/>
    </row>
    <row r="16" spans="1:5" x14ac:dyDescent="0.3">
      <c r="A16" s="12"/>
    </row>
    <row r="17" spans="1:4" x14ac:dyDescent="0.3">
      <c r="A17" s="146" t="s">
        <v>49</v>
      </c>
      <c r="B17" s="146"/>
      <c r="C17" s="146"/>
    </row>
    <row r="18" spans="1:4" ht="16.2" thickBot="1" x14ac:dyDescent="0.35"/>
    <row r="19" spans="1:4" ht="16.2" thickBot="1" x14ac:dyDescent="0.35">
      <c r="A19" s="13" t="s">
        <v>50</v>
      </c>
      <c r="B19" s="122" t="s">
        <v>51</v>
      </c>
      <c r="C19" s="122" t="s">
        <v>57</v>
      </c>
      <c r="D19" s="1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47" t="s">
        <v>5</v>
      </c>
      <c r="B22" s="148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55" t="s">
        <v>54</v>
      </c>
      <c r="B25" s="155"/>
      <c r="C25" s="155"/>
      <c r="D25" s="155"/>
    </row>
    <row r="26" spans="1:4" ht="16.2" thickBot="1" x14ac:dyDescent="0.35"/>
    <row r="27" spans="1:4" ht="16.2" thickBot="1" x14ac:dyDescent="0.35">
      <c r="A27" s="13" t="s">
        <v>55</v>
      </c>
      <c r="B27" s="122" t="s">
        <v>56</v>
      </c>
      <c r="C27" s="122" t="s">
        <v>57</v>
      </c>
      <c r="D27" s="122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47" t="s">
        <v>64</v>
      </c>
      <c r="B36" s="148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46" t="s">
        <v>65</v>
      </c>
      <c r="B39" s="146"/>
      <c r="C39" s="146"/>
    </row>
    <row r="40" spans="1:5" ht="16.2" thickBot="1" x14ac:dyDescent="0.35"/>
    <row r="41" spans="1:5" ht="16.2" thickBot="1" x14ac:dyDescent="0.35">
      <c r="A41" s="13" t="s">
        <v>66</v>
      </c>
      <c r="B41" s="122" t="s">
        <v>67</v>
      </c>
      <c r="C41" s="122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7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8" t="s">
        <v>144</v>
      </c>
      <c r="C46" s="107"/>
    </row>
    <row r="47" spans="1:5" ht="16.2" thickBot="1" x14ac:dyDescent="0.35">
      <c r="A47" s="150" t="s">
        <v>5</v>
      </c>
      <c r="B47" s="151"/>
      <c r="C47" s="23">
        <f>SUM(C42:C46)</f>
        <v>618.3035440000001</v>
      </c>
    </row>
    <row r="50" spans="1:4" x14ac:dyDescent="0.3">
      <c r="A50" s="146" t="s">
        <v>69</v>
      </c>
      <c r="B50" s="146"/>
      <c r="C50" s="146"/>
    </row>
    <row r="51" spans="1:4" ht="16.2" thickBot="1" x14ac:dyDescent="0.35"/>
    <row r="52" spans="1:4" ht="16.2" thickBot="1" x14ac:dyDescent="0.35">
      <c r="A52" s="13">
        <v>2</v>
      </c>
      <c r="B52" s="122" t="s">
        <v>70</v>
      </c>
      <c r="C52" s="122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47" t="s">
        <v>5</v>
      </c>
      <c r="B56" s="148"/>
      <c r="C56" s="23">
        <f>SUM(C53:C55)</f>
        <v>2171.7614475872006</v>
      </c>
    </row>
    <row r="57" spans="1:4" x14ac:dyDescent="0.3">
      <c r="A57" s="2"/>
    </row>
    <row r="59" spans="1:4" x14ac:dyDescent="0.3">
      <c r="A59" s="149" t="s">
        <v>71</v>
      </c>
      <c r="B59" s="149"/>
      <c r="C59" s="149"/>
    </row>
    <row r="60" spans="1:4" ht="16.2" thickBot="1" x14ac:dyDescent="0.35"/>
    <row r="61" spans="1:4" ht="16.2" thickBot="1" x14ac:dyDescent="0.35">
      <c r="A61" s="13">
        <v>3</v>
      </c>
      <c r="B61" s="122" t="s">
        <v>72</v>
      </c>
      <c r="C61" s="122" t="s">
        <v>57</v>
      </c>
      <c r="D61" s="1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47" t="s">
        <v>5</v>
      </c>
      <c r="B68" s="148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49" t="s">
        <v>79</v>
      </c>
      <c r="B71" s="149"/>
      <c r="C71" s="149"/>
    </row>
    <row r="74" spans="1:4" x14ac:dyDescent="0.3">
      <c r="A74" s="146" t="s">
        <v>80</v>
      </c>
      <c r="B74" s="146"/>
      <c r="C74" s="146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2" t="s">
        <v>82</v>
      </c>
      <c r="C76" s="122" t="s">
        <v>57</v>
      </c>
      <c r="D76" s="122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0" t="s">
        <v>47</v>
      </c>
      <c r="C82" s="109">
        <v>0</v>
      </c>
      <c r="D82" s="23">
        <f t="shared" si="1"/>
        <v>0</v>
      </c>
    </row>
    <row r="83" spans="1:6" ht="16.2" thickBot="1" x14ac:dyDescent="0.35">
      <c r="A83" s="147" t="s">
        <v>64</v>
      </c>
      <c r="B83" s="148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46" t="s">
        <v>86</v>
      </c>
      <c r="B86" s="146"/>
      <c r="C86" s="146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122" t="s">
        <v>129</v>
      </c>
      <c r="C88" s="122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47" t="s">
        <v>5</v>
      </c>
      <c r="B90" s="148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46" t="s">
        <v>89</v>
      </c>
      <c r="B93" s="146"/>
      <c r="C93" s="146"/>
    </row>
    <row r="94" spans="1:6" ht="16.2" thickBot="1" x14ac:dyDescent="0.35">
      <c r="A94" s="12"/>
    </row>
    <row r="95" spans="1:6" ht="16.2" thickBot="1" x14ac:dyDescent="0.35">
      <c r="A95" s="13">
        <v>4</v>
      </c>
      <c r="B95" s="122" t="s">
        <v>90</v>
      </c>
      <c r="C95" s="122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47" t="s">
        <v>5</v>
      </c>
      <c r="B98" s="148"/>
      <c r="C98" s="39">
        <f>C96+C97</f>
        <v>281.4052097737374</v>
      </c>
    </row>
    <row r="101" spans="1:3" x14ac:dyDescent="0.3">
      <c r="A101" s="149" t="s">
        <v>91</v>
      </c>
      <c r="B101" s="149"/>
      <c r="C101" s="149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2" t="s">
        <v>37</v>
      </c>
    </row>
    <row r="104" spans="1:3" ht="16.2" thickBot="1" x14ac:dyDescent="0.35">
      <c r="A104" s="15" t="s">
        <v>38</v>
      </c>
      <c r="B104" s="16" t="s">
        <v>92</v>
      </c>
      <c r="C104" s="10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7">
        <f>'Planilha de Apoio - P 12 x 36'!D34</f>
        <v>72.938749999999999</v>
      </c>
    </row>
    <row r="106" spans="1:3" ht="16.2" thickBot="1" x14ac:dyDescent="0.35">
      <c r="A106" s="15" t="s">
        <v>41</v>
      </c>
      <c r="B106" s="110" t="s">
        <v>145</v>
      </c>
      <c r="C106" s="107"/>
    </row>
    <row r="107" spans="1:3" ht="16.2" thickBot="1" x14ac:dyDescent="0.35">
      <c r="A107" s="15" t="s">
        <v>42</v>
      </c>
      <c r="B107" s="110" t="s">
        <v>145</v>
      </c>
      <c r="C107" s="107"/>
    </row>
    <row r="108" spans="1:3" ht="16.2" thickBot="1" x14ac:dyDescent="0.35">
      <c r="A108" s="147" t="s">
        <v>64</v>
      </c>
      <c r="B108" s="148"/>
      <c r="C108" s="23">
        <f>SUM(C104:C107)</f>
        <v>176.27208333333334</v>
      </c>
    </row>
    <row r="111" spans="1:3" x14ac:dyDescent="0.3">
      <c r="A111" s="149" t="s">
        <v>94</v>
      </c>
      <c r="B111" s="149"/>
      <c r="C111" s="149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2" t="s">
        <v>57</v>
      </c>
      <c r="D113" s="122" t="s">
        <v>37</v>
      </c>
    </row>
    <row r="114" spans="1:4" ht="16.2" thickBot="1" x14ac:dyDescent="0.35">
      <c r="A114" s="15" t="s">
        <v>38</v>
      </c>
      <c r="B114" s="43" t="s">
        <v>24</v>
      </c>
      <c r="C114" s="10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0.03</v>
      </c>
      <c r="D121" s="45">
        <f>C121*(C$133+D$114+D$115)</f>
        <v>188.73068232822732</v>
      </c>
    </row>
    <row r="122" spans="1:4" ht="16.2" thickBot="1" x14ac:dyDescent="0.35">
      <c r="A122" s="162" t="s">
        <v>64</v>
      </c>
      <c r="B122" s="163"/>
      <c r="C122" s="44">
        <f>C114+C115+C117+C120+C121</f>
        <v>0.26650000000000001</v>
      </c>
      <c r="D122" s="45">
        <f>D114+D115+D117+D120+D121</f>
        <v>1510.1834061286104</v>
      </c>
    </row>
    <row r="125" spans="1:4" x14ac:dyDescent="0.3">
      <c r="A125" s="149" t="s">
        <v>95</v>
      </c>
      <c r="B125" s="149"/>
      <c r="C125" s="149"/>
    </row>
    <row r="126" spans="1:4" ht="16.2" thickBot="1" x14ac:dyDescent="0.35"/>
    <row r="127" spans="1:4" ht="16.2" thickBot="1" x14ac:dyDescent="0.35">
      <c r="A127" s="13"/>
      <c r="B127" s="122" t="s">
        <v>96</v>
      </c>
      <c r="C127" s="122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47" t="s">
        <v>97</v>
      </c>
      <c r="B133" s="148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1510.1834061286104</v>
      </c>
    </row>
    <row r="135" spans="1:3" x14ac:dyDescent="0.3">
      <c r="A135" s="160" t="s">
        <v>99</v>
      </c>
      <c r="B135" s="161"/>
      <c r="C135" s="49">
        <f>C133+C134</f>
        <v>6709.3757567684825</v>
      </c>
    </row>
    <row r="136" spans="1:3" x14ac:dyDescent="0.3">
      <c r="A136" s="157" t="s">
        <v>118</v>
      </c>
      <c r="B136" s="158"/>
      <c r="C136" s="51">
        <v>2</v>
      </c>
    </row>
    <row r="137" spans="1:3" ht="16.2" thickBot="1" x14ac:dyDescent="0.35">
      <c r="A137" s="159" t="s">
        <v>119</v>
      </c>
      <c r="B137" s="159"/>
      <c r="C137" s="50">
        <f>C135*C136</f>
        <v>13418.751513536965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125:C125"/>
    <mergeCell ref="A133:B133"/>
    <mergeCell ref="A135:B135"/>
    <mergeCell ref="A136:B136"/>
    <mergeCell ref="A137:B137"/>
  </mergeCells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E139"/>
  <sheetViews>
    <sheetView topLeftCell="A133" workbookViewId="0">
      <selection activeCell="A133" sqref="A1:XFD104857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52" t="s">
        <v>100</v>
      </c>
      <c r="B1" s="152"/>
      <c r="C1" s="152"/>
      <c r="D1" s="152"/>
    </row>
    <row r="2" spans="1:5" ht="22.8" x14ac:dyDescent="0.4">
      <c r="A2" s="152" t="s">
        <v>101</v>
      </c>
      <c r="B2" s="152"/>
      <c r="C2" s="152"/>
      <c r="D2" s="152"/>
    </row>
    <row r="3" spans="1:5" ht="27.75" customHeight="1" x14ac:dyDescent="0.3">
      <c r="A3" s="154"/>
      <c r="B3" s="154"/>
      <c r="C3" s="154"/>
      <c r="D3" s="154"/>
    </row>
    <row r="4" spans="1:5" x14ac:dyDescent="0.3">
      <c r="A4" s="32" t="s">
        <v>109</v>
      </c>
      <c r="B4" s="164" t="s">
        <v>159</v>
      </c>
      <c r="C4" s="165"/>
    </row>
    <row r="5" spans="1:5" x14ac:dyDescent="0.3">
      <c r="A5" s="32" t="s">
        <v>110</v>
      </c>
      <c r="B5" s="164" t="s">
        <v>150</v>
      </c>
      <c r="C5" s="165"/>
      <c r="E5" s="53"/>
    </row>
    <row r="6" spans="1:5" x14ac:dyDescent="0.3">
      <c r="A6" s="32"/>
      <c r="B6" s="164"/>
      <c r="C6" s="165"/>
    </row>
    <row r="7" spans="1:5" x14ac:dyDescent="0.3">
      <c r="A7" s="153" t="s">
        <v>35</v>
      </c>
      <c r="B7" s="153"/>
      <c r="C7" s="153"/>
    </row>
    <row r="8" spans="1:5" ht="16.2" thickBot="1" x14ac:dyDescent="0.35"/>
    <row r="9" spans="1:5" ht="16.2" thickBot="1" x14ac:dyDescent="0.35">
      <c r="A9" s="13">
        <v>1</v>
      </c>
      <c r="B9" s="122" t="s">
        <v>36</v>
      </c>
      <c r="C9" s="122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50" t="s">
        <v>5</v>
      </c>
      <c r="B14" s="151"/>
      <c r="C14" s="39">
        <f>SUM(C10:C13)</f>
        <v>2830.7836837090913</v>
      </c>
    </row>
    <row r="17" spans="1:4" x14ac:dyDescent="0.3">
      <c r="A17" s="149" t="s">
        <v>48</v>
      </c>
      <c r="B17" s="149"/>
      <c r="C17" s="149"/>
    </row>
    <row r="18" spans="1:4" x14ac:dyDescent="0.3">
      <c r="A18" s="12"/>
    </row>
    <row r="19" spans="1:4" x14ac:dyDescent="0.3">
      <c r="A19" s="146" t="s">
        <v>49</v>
      </c>
      <c r="B19" s="146"/>
      <c r="C19" s="146"/>
    </row>
    <row r="20" spans="1:4" ht="16.2" thickBot="1" x14ac:dyDescent="0.35"/>
    <row r="21" spans="1:4" ht="16.2" thickBot="1" x14ac:dyDescent="0.35">
      <c r="A21" s="13" t="s">
        <v>50</v>
      </c>
      <c r="B21" s="122" t="s">
        <v>51</v>
      </c>
      <c r="C21" s="122" t="s">
        <v>57</v>
      </c>
      <c r="D21" s="122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47" t="s">
        <v>5</v>
      </c>
      <c r="B24" s="148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55" t="s">
        <v>54</v>
      </c>
      <c r="B27" s="155"/>
      <c r="C27" s="155"/>
      <c r="D27" s="155"/>
    </row>
    <row r="28" spans="1:4" ht="16.2" thickBot="1" x14ac:dyDescent="0.35"/>
    <row r="29" spans="1:4" ht="16.2" thickBot="1" x14ac:dyDescent="0.35">
      <c r="A29" s="13" t="s">
        <v>55</v>
      </c>
      <c r="B29" s="122" t="s">
        <v>56</v>
      </c>
      <c r="C29" s="122" t="s">
        <v>57</v>
      </c>
      <c r="D29" s="122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47" t="s">
        <v>64</v>
      </c>
      <c r="B38" s="148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46" t="s">
        <v>65</v>
      </c>
      <c r="B41" s="146"/>
      <c r="C41" s="146"/>
    </row>
    <row r="42" spans="1:4" ht="16.2" thickBot="1" x14ac:dyDescent="0.35"/>
    <row r="43" spans="1:4" ht="16.2" thickBot="1" x14ac:dyDescent="0.35">
      <c r="A43" s="13" t="s">
        <v>66</v>
      </c>
      <c r="B43" s="122" t="s">
        <v>67</v>
      </c>
      <c r="C43" s="122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7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08" t="s">
        <v>144</v>
      </c>
      <c r="C48" s="107"/>
    </row>
    <row r="49" spans="1:4" ht="16.2" thickBot="1" x14ac:dyDescent="0.35">
      <c r="A49" s="150" t="s">
        <v>5</v>
      </c>
      <c r="B49" s="151"/>
      <c r="C49" s="23">
        <f>SUM(C44:C48)</f>
        <v>618.3035440000001</v>
      </c>
    </row>
    <row r="52" spans="1:4" x14ac:dyDescent="0.3">
      <c r="A52" s="146" t="s">
        <v>69</v>
      </c>
      <c r="B52" s="146"/>
      <c r="C52" s="146"/>
    </row>
    <row r="53" spans="1:4" ht="16.2" thickBot="1" x14ac:dyDescent="0.35"/>
    <row r="54" spans="1:4" ht="16.2" thickBot="1" x14ac:dyDescent="0.35">
      <c r="A54" s="13">
        <v>2</v>
      </c>
      <c r="B54" s="122" t="s">
        <v>70</v>
      </c>
      <c r="C54" s="122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47" t="s">
        <v>5</v>
      </c>
      <c r="B58" s="148"/>
      <c r="C58" s="23">
        <f>SUM(C55:C57)</f>
        <v>2451.1861574088034</v>
      </c>
    </row>
    <row r="59" spans="1:4" x14ac:dyDescent="0.3">
      <c r="A59" s="2"/>
    </row>
    <row r="61" spans="1:4" x14ac:dyDescent="0.3">
      <c r="A61" s="149" t="s">
        <v>71</v>
      </c>
      <c r="B61" s="149"/>
      <c r="C61" s="149"/>
    </row>
    <row r="62" spans="1:4" ht="16.2" thickBot="1" x14ac:dyDescent="0.35"/>
    <row r="63" spans="1:4" ht="16.2" thickBot="1" x14ac:dyDescent="0.35">
      <c r="A63" s="13">
        <v>3</v>
      </c>
      <c r="B63" s="122" t="s">
        <v>72</v>
      </c>
      <c r="C63" s="122" t="s">
        <v>57</v>
      </c>
      <c r="D63" s="122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47" t="s">
        <v>5</v>
      </c>
      <c r="B70" s="148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49" t="s">
        <v>79</v>
      </c>
      <c r="B73" s="149"/>
      <c r="C73" s="149"/>
    </row>
    <row r="76" spans="1:4" x14ac:dyDescent="0.3">
      <c r="A76" s="146" t="s">
        <v>80</v>
      </c>
      <c r="B76" s="146"/>
      <c r="C76" s="146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2" t="s">
        <v>82</v>
      </c>
      <c r="C78" s="122" t="s">
        <v>57</v>
      </c>
      <c r="D78" s="122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0" t="s">
        <v>47</v>
      </c>
      <c r="C84" s="111">
        <f>'Posto 12x36 diurno ISS 2%'!C82</f>
        <v>0</v>
      </c>
      <c r="D84" s="23">
        <f t="shared" si="2"/>
        <v>0</v>
      </c>
    </row>
    <row r="85" spans="1:5" ht="16.2" thickBot="1" x14ac:dyDescent="0.35">
      <c r="A85" s="147" t="s">
        <v>64</v>
      </c>
      <c r="B85" s="148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46" t="s">
        <v>86</v>
      </c>
      <c r="B88" s="146"/>
      <c r="C88" s="146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22" t="s">
        <v>129</v>
      </c>
      <c r="C90" s="122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47" t="s">
        <v>5</v>
      </c>
      <c r="B92" s="148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46" t="s">
        <v>89</v>
      </c>
      <c r="B95" s="146"/>
      <c r="C95" s="146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22" t="s">
        <v>90</v>
      </c>
      <c r="C97" s="122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47" t="s">
        <v>5</v>
      </c>
      <c r="B100" s="148"/>
      <c r="C100" s="39">
        <f>C98+C99</f>
        <v>308.13768684793945</v>
      </c>
    </row>
    <row r="103" spans="1:3" x14ac:dyDescent="0.3">
      <c r="A103" s="149" t="s">
        <v>91</v>
      </c>
      <c r="B103" s="149"/>
      <c r="C103" s="149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2" t="s">
        <v>37</v>
      </c>
    </row>
    <row r="106" spans="1:3" ht="16.2" thickBot="1" x14ac:dyDescent="0.35">
      <c r="A106" s="15" t="s">
        <v>38</v>
      </c>
      <c r="B106" s="16" t="s">
        <v>92</v>
      </c>
      <c r="C106" s="10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7">
        <f>'Planilha de Apoio - P 12 x 36'!D34</f>
        <v>72.938749999999999</v>
      </c>
    </row>
    <row r="108" spans="1:3" ht="16.2" thickBot="1" x14ac:dyDescent="0.35">
      <c r="A108" s="15" t="s">
        <v>41</v>
      </c>
      <c r="B108" s="110" t="s">
        <v>145</v>
      </c>
      <c r="C108" s="107"/>
    </row>
    <row r="109" spans="1:3" ht="16.2" thickBot="1" x14ac:dyDescent="0.35">
      <c r="A109" s="15" t="s">
        <v>42</v>
      </c>
      <c r="B109" s="110" t="s">
        <v>145</v>
      </c>
      <c r="C109" s="107"/>
    </row>
    <row r="110" spans="1:3" ht="16.2" thickBot="1" x14ac:dyDescent="0.35">
      <c r="A110" s="147" t="s">
        <v>64</v>
      </c>
      <c r="B110" s="148"/>
      <c r="C110" s="23">
        <f>SUM(C106:C109)</f>
        <v>176.27208333333334</v>
      </c>
    </row>
    <row r="113" spans="1:4" x14ac:dyDescent="0.3">
      <c r="A113" s="149" t="s">
        <v>94</v>
      </c>
      <c r="B113" s="149"/>
      <c r="C113" s="149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2" t="s">
        <v>57</v>
      </c>
      <c r="D115" s="122" t="s">
        <v>37</v>
      </c>
    </row>
    <row r="116" spans="1:4" ht="16.2" thickBot="1" x14ac:dyDescent="0.35">
      <c r="A116" s="15" t="s">
        <v>38</v>
      </c>
      <c r="B116" s="43" t="s">
        <v>24</v>
      </c>
      <c r="C116" s="10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0.03</v>
      </c>
      <c r="D123" s="45">
        <f>C123*(C$135+D$116+D$117)</f>
        <v>216.62308603825161</v>
      </c>
    </row>
    <row r="124" spans="1:4" ht="16.2" thickBot="1" x14ac:dyDescent="0.35">
      <c r="A124" s="162" t="s">
        <v>64</v>
      </c>
      <c r="B124" s="163"/>
      <c r="C124" s="44">
        <f>C116+C117+C119+C122+C123</f>
        <v>0.26650000000000001</v>
      </c>
      <c r="D124" s="45">
        <f>D116+D117+D119+D122+D123</f>
        <v>1733.3725808843183</v>
      </c>
    </row>
    <row r="127" spans="1:4" x14ac:dyDescent="0.3">
      <c r="A127" s="149" t="s">
        <v>95</v>
      </c>
      <c r="B127" s="149"/>
      <c r="C127" s="149"/>
    </row>
    <row r="128" spans="1:4" ht="16.2" thickBot="1" x14ac:dyDescent="0.35"/>
    <row r="129" spans="1:3" ht="16.2" thickBot="1" x14ac:dyDescent="0.35">
      <c r="A129" s="13"/>
      <c r="B129" s="122" t="s">
        <v>96</v>
      </c>
      <c r="C129" s="122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47" t="s">
        <v>97</v>
      </c>
      <c r="B135" s="148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1733.3725808843183</v>
      </c>
    </row>
    <row r="137" spans="1:3" ht="16.5" customHeight="1" x14ac:dyDescent="0.3">
      <c r="A137" s="160" t="s">
        <v>99</v>
      </c>
      <c r="B137" s="161"/>
      <c r="C137" s="49">
        <f>C135+C136</f>
        <v>7700.9507086598451</v>
      </c>
    </row>
    <row r="138" spans="1:3" ht="16.5" customHeight="1" x14ac:dyDescent="0.3">
      <c r="A138" s="157" t="s">
        <v>118</v>
      </c>
      <c r="B138" s="158"/>
      <c r="C138" s="51">
        <v>2</v>
      </c>
    </row>
    <row r="139" spans="1:3" ht="16.2" thickBot="1" x14ac:dyDescent="0.35">
      <c r="A139" s="159" t="s">
        <v>119</v>
      </c>
      <c r="B139" s="159"/>
      <c r="C139" s="50">
        <f>C137*C138</f>
        <v>15401.90141731969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6"/>
  <dimension ref="A1:F137"/>
  <sheetViews>
    <sheetView topLeftCell="A112" workbookViewId="0">
      <selection activeCell="A125" sqref="A125:C125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52" t="s">
        <v>100</v>
      </c>
      <c r="B1" s="152"/>
      <c r="C1" s="152"/>
      <c r="D1" s="152"/>
    </row>
    <row r="2" spans="1:5" ht="22.8" x14ac:dyDescent="0.4">
      <c r="A2" s="152" t="s">
        <v>101</v>
      </c>
      <c r="B2" s="152"/>
      <c r="C2" s="152"/>
      <c r="D2" s="152"/>
    </row>
    <row r="3" spans="1:5" x14ac:dyDescent="0.3">
      <c r="A3" s="154"/>
      <c r="B3" s="154"/>
      <c r="C3" s="154"/>
      <c r="D3" s="154"/>
    </row>
    <row r="4" spans="1:5" x14ac:dyDescent="0.3">
      <c r="A4" s="32" t="s">
        <v>109</v>
      </c>
      <c r="B4" s="156" t="s">
        <v>159</v>
      </c>
      <c r="C4" s="156"/>
    </row>
    <row r="5" spans="1:5" x14ac:dyDescent="0.3">
      <c r="A5" s="32" t="s">
        <v>110</v>
      </c>
      <c r="B5" s="156" t="s">
        <v>142</v>
      </c>
      <c r="C5" s="156"/>
      <c r="E5" s="53"/>
    </row>
    <row r="6" spans="1:5" x14ac:dyDescent="0.3">
      <c r="A6" s="32"/>
      <c r="B6" s="156"/>
      <c r="C6" s="156"/>
    </row>
    <row r="7" spans="1:5" x14ac:dyDescent="0.3">
      <c r="A7" s="153" t="s">
        <v>35</v>
      </c>
      <c r="B7" s="153"/>
      <c r="C7" s="153"/>
    </row>
    <row r="8" spans="1:5" ht="16.2" thickBot="1" x14ac:dyDescent="0.35"/>
    <row r="9" spans="1:5" ht="16.2" thickBot="1" x14ac:dyDescent="0.35">
      <c r="A9" s="13">
        <v>1</v>
      </c>
      <c r="B9" s="124" t="s">
        <v>36</v>
      </c>
      <c r="C9" s="12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50" t="s">
        <v>5</v>
      </c>
      <c r="B12" s="151"/>
      <c r="C12" s="39">
        <f>SUM(C10:C11)</f>
        <v>2399.2280000000001</v>
      </c>
    </row>
    <row r="15" spans="1:5" x14ac:dyDescent="0.3">
      <c r="A15" s="149" t="s">
        <v>48</v>
      </c>
      <c r="B15" s="149"/>
      <c r="C15" s="149"/>
    </row>
    <row r="16" spans="1:5" x14ac:dyDescent="0.3">
      <c r="A16" s="12"/>
    </row>
    <row r="17" spans="1:4" x14ac:dyDescent="0.3">
      <c r="A17" s="146" t="s">
        <v>49</v>
      </c>
      <c r="B17" s="146"/>
      <c r="C17" s="146"/>
    </row>
    <row r="18" spans="1:4" ht="16.2" thickBot="1" x14ac:dyDescent="0.35"/>
    <row r="19" spans="1:4" ht="16.2" thickBot="1" x14ac:dyDescent="0.35">
      <c r="A19" s="13" t="s">
        <v>50</v>
      </c>
      <c r="B19" s="124" t="s">
        <v>51</v>
      </c>
      <c r="C19" s="124" t="s">
        <v>57</v>
      </c>
      <c r="D19" s="124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47" t="s">
        <v>5</v>
      </c>
      <c r="B22" s="148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55" t="s">
        <v>54</v>
      </c>
      <c r="B25" s="155"/>
      <c r="C25" s="155"/>
      <c r="D25" s="155"/>
    </row>
    <row r="26" spans="1:4" ht="16.2" thickBot="1" x14ac:dyDescent="0.35"/>
    <row r="27" spans="1:4" ht="16.2" thickBot="1" x14ac:dyDescent="0.35">
      <c r="A27" s="13" t="s">
        <v>55</v>
      </c>
      <c r="B27" s="124" t="s">
        <v>56</v>
      </c>
      <c r="C27" s="124" t="s">
        <v>57</v>
      </c>
      <c r="D27" s="12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47" t="s">
        <v>64</v>
      </c>
      <c r="B36" s="148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46" t="s">
        <v>65</v>
      </c>
      <c r="B39" s="146"/>
      <c r="C39" s="146"/>
    </row>
    <row r="40" spans="1:5" ht="16.2" thickBot="1" x14ac:dyDescent="0.35"/>
    <row r="41" spans="1:5" ht="16.2" thickBot="1" x14ac:dyDescent="0.35">
      <c r="A41" s="13" t="s">
        <v>66</v>
      </c>
      <c r="B41" s="124" t="s">
        <v>67</v>
      </c>
      <c r="C41" s="12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7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8" t="s">
        <v>144</v>
      </c>
      <c r="C46" s="107"/>
    </row>
    <row r="47" spans="1:5" ht="16.2" thickBot="1" x14ac:dyDescent="0.35">
      <c r="A47" s="150" t="s">
        <v>5</v>
      </c>
      <c r="B47" s="151"/>
      <c r="C47" s="23">
        <f>SUM(C42:C46)</f>
        <v>618.3035440000001</v>
      </c>
    </row>
    <row r="50" spans="1:4" x14ac:dyDescent="0.3">
      <c r="A50" s="146" t="s">
        <v>69</v>
      </c>
      <c r="B50" s="146"/>
      <c r="C50" s="146"/>
    </row>
    <row r="51" spans="1:4" ht="16.2" thickBot="1" x14ac:dyDescent="0.35"/>
    <row r="52" spans="1:4" ht="16.2" thickBot="1" x14ac:dyDescent="0.35">
      <c r="A52" s="13">
        <v>2</v>
      </c>
      <c r="B52" s="124" t="s">
        <v>70</v>
      </c>
      <c r="C52" s="12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47" t="s">
        <v>5</v>
      </c>
      <c r="B56" s="148"/>
      <c r="C56" s="23">
        <f>SUM(C53:C55)</f>
        <v>2171.7614475872006</v>
      </c>
    </row>
    <row r="57" spans="1:4" x14ac:dyDescent="0.3">
      <c r="A57" s="2"/>
    </row>
    <row r="59" spans="1:4" x14ac:dyDescent="0.3">
      <c r="A59" s="149" t="s">
        <v>71</v>
      </c>
      <c r="B59" s="149"/>
      <c r="C59" s="149"/>
    </row>
    <row r="60" spans="1:4" ht="16.2" thickBot="1" x14ac:dyDescent="0.35"/>
    <row r="61" spans="1:4" ht="16.2" thickBot="1" x14ac:dyDescent="0.35">
      <c r="A61" s="13">
        <v>3</v>
      </c>
      <c r="B61" s="124" t="s">
        <v>72</v>
      </c>
      <c r="C61" s="124" t="s">
        <v>57</v>
      </c>
      <c r="D61" s="124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47" t="s">
        <v>5</v>
      </c>
      <c r="B68" s="148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49" t="s">
        <v>79</v>
      </c>
      <c r="B71" s="149"/>
      <c r="C71" s="149"/>
    </row>
    <row r="74" spans="1:4" x14ac:dyDescent="0.3">
      <c r="A74" s="146" t="s">
        <v>80</v>
      </c>
      <c r="B74" s="146"/>
      <c r="C74" s="146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4" t="s">
        <v>82</v>
      </c>
      <c r="C76" s="124" t="s">
        <v>57</v>
      </c>
      <c r="D76" s="124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0" t="s">
        <v>47</v>
      </c>
      <c r="C82" s="109">
        <v>0</v>
      </c>
      <c r="D82" s="23">
        <f t="shared" si="1"/>
        <v>0</v>
      </c>
    </row>
    <row r="83" spans="1:6" ht="16.2" thickBot="1" x14ac:dyDescent="0.35">
      <c r="A83" s="147" t="s">
        <v>64</v>
      </c>
      <c r="B83" s="148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46" t="s">
        <v>86</v>
      </c>
      <c r="B86" s="146"/>
      <c r="C86" s="146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124" t="s">
        <v>129</v>
      </c>
      <c r="C88" s="124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47" t="s">
        <v>5</v>
      </c>
      <c r="B90" s="148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46" t="s">
        <v>89</v>
      </c>
      <c r="B93" s="146"/>
      <c r="C93" s="146"/>
    </row>
    <row r="94" spans="1:6" ht="16.2" thickBot="1" x14ac:dyDescent="0.35">
      <c r="A94" s="12"/>
    </row>
    <row r="95" spans="1:6" ht="16.2" thickBot="1" x14ac:dyDescent="0.35">
      <c r="A95" s="13">
        <v>4</v>
      </c>
      <c r="B95" s="124" t="s">
        <v>90</v>
      </c>
      <c r="C95" s="12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47" t="s">
        <v>5</v>
      </c>
      <c r="B98" s="148"/>
      <c r="C98" s="39">
        <f>C96+C97</f>
        <v>281.4052097737374</v>
      </c>
    </row>
    <row r="101" spans="1:3" x14ac:dyDescent="0.3">
      <c r="A101" s="149" t="s">
        <v>91</v>
      </c>
      <c r="B101" s="149"/>
      <c r="C101" s="149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4" t="s">
        <v>37</v>
      </c>
    </row>
    <row r="104" spans="1:3" ht="16.2" thickBot="1" x14ac:dyDescent="0.35">
      <c r="A104" s="15" t="s">
        <v>38</v>
      </c>
      <c r="B104" s="16" t="s">
        <v>92</v>
      </c>
      <c r="C104" s="10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7">
        <f>'Planilha de Apoio - P 12 x 36'!D34</f>
        <v>72.938749999999999</v>
      </c>
    </row>
    <row r="106" spans="1:3" ht="16.2" thickBot="1" x14ac:dyDescent="0.35">
      <c r="A106" s="15" t="s">
        <v>41</v>
      </c>
      <c r="B106" s="110" t="s">
        <v>145</v>
      </c>
      <c r="C106" s="107"/>
    </row>
    <row r="107" spans="1:3" ht="16.2" thickBot="1" x14ac:dyDescent="0.35">
      <c r="A107" s="15" t="s">
        <v>42</v>
      </c>
      <c r="B107" s="110" t="s">
        <v>145</v>
      </c>
      <c r="C107" s="107"/>
    </row>
    <row r="108" spans="1:3" ht="16.2" thickBot="1" x14ac:dyDescent="0.35">
      <c r="A108" s="147" t="s">
        <v>64</v>
      </c>
      <c r="B108" s="148"/>
      <c r="C108" s="23">
        <f>SUM(C104:C107)</f>
        <v>176.27208333333334</v>
      </c>
    </row>
    <row r="111" spans="1:3" x14ac:dyDescent="0.3">
      <c r="A111" s="149" t="s">
        <v>94</v>
      </c>
      <c r="B111" s="149"/>
      <c r="C111" s="149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4" t="s">
        <v>57</v>
      </c>
      <c r="D113" s="124" t="s">
        <v>37</v>
      </c>
    </row>
    <row r="114" spans="1:4" ht="16.2" thickBot="1" x14ac:dyDescent="0.35">
      <c r="A114" s="15" t="s">
        <v>38</v>
      </c>
      <c r="B114" s="43" t="s">
        <v>24</v>
      </c>
      <c r="C114" s="10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0.04</v>
      </c>
      <c r="D121" s="45">
        <f>C121*(C$133+D$114+D$115)</f>
        <v>251.64090977096978</v>
      </c>
    </row>
    <row r="122" spans="1:4" ht="16.2" thickBot="1" x14ac:dyDescent="0.35">
      <c r="A122" s="162" t="s">
        <v>64</v>
      </c>
      <c r="B122" s="163"/>
      <c r="C122" s="44">
        <f>C114+C115+C117+C120+C121</f>
        <v>0.27650000000000002</v>
      </c>
      <c r="D122" s="45">
        <f>D114+D115+D117+D120+D121</f>
        <v>1573.0936335713529</v>
      </c>
    </row>
    <row r="125" spans="1:4" x14ac:dyDescent="0.3">
      <c r="A125" s="149" t="s">
        <v>95</v>
      </c>
      <c r="B125" s="149"/>
      <c r="C125" s="149"/>
    </row>
    <row r="126" spans="1:4" ht="16.2" thickBot="1" x14ac:dyDescent="0.35"/>
    <row r="127" spans="1:4" ht="16.2" thickBot="1" x14ac:dyDescent="0.35">
      <c r="A127" s="13"/>
      <c r="B127" s="124" t="s">
        <v>96</v>
      </c>
      <c r="C127" s="12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47" t="s">
        <v>97</v>
      </c>
      <c r="B133" s="148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1573.0936335713529</v>
      </c>
    </row>
    <row r="135" spans="1:3" x14ac:dyDescent="0.3">
      <c r="A135" s="160" t="s">
        <v>99</v>
      </c>
      <c r="B135" s="161"/>
      <c r="C135" s="49">
        <f>C133+C134</f>
        <v>6772.2859842112248</v>
      </c>
    </row>
    <row r="136" spans="1:3" x14ac:dyDescent="0.3">
      <c r="A136" s="157" t="s">
        <v>118</v>
      </c>
      <c r="B136" s="158"/>
      <c r="C136" s="51">
        <v>2</v>
      </c>
    </row>
    <row r="137" spans="1:3" ht="16.2" thickBot="1" x14ac:dyDescent="0.35">
      <c r="A137" s="159" t="s">
        <v>119</v>
      </c>
      <c r="B137" s="159"/>
      <c r="C137" s="50">
        <f>C135*C136</f>
        <v>13544.57196842245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E139"/>
  <sheetViews>
    <sheetView topLeftCell="A112" workbookViewId="0">
      <selection activeCell="B130" sqref="B130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52" t="s">
        <v>100</v>
      </c>
      <c r="B1" s="152"/>
      <c r="C1" s="152"/>
      <c r="D1" s="152"/>
    </row>
    <row r="2" spans="1:5" ht="22.8" x14ac:dyDescent="0.4">
      <c r="A2" s="152" t="s">
        <v>101</v>
      </c>
      <c r="B2" s="152"/>
      <c r="C2" s="152"/>
      <c r="D2" s="152"/>
    </row>
    <row r="3" spans="1:5" ht="27.75" customHeight="1" x14ac:dyDescent="0.3">
      <c r="A3" s="154"/>
      <c r="B3" s="154"/>
      <c r="C3" s="154"/>
      <c r="D3" s="154"/>
    </row>
    <row r="4" spans="1:5" x14ac:dyDescent="0.3">
      <c r="A4" s="32" t="s">
        <v>109</v>
      </c>
      <c r="B4" s="164" t="s">
        <v>159</v>
      </c>
      <c r="C4" s="165"/>
    </row>
    <row r="5" spans="1:5" x14ac:dyDescent="0.3">
      <c r="A5" s="32" t="s">
        <v>110</v>
      </c>
      <c r="B5" s="164" t="s">
        <v>150</v>
      </c>
      <c r="C5" s="165"/>
      <c r="E5" s="53"/>
    </row>
    <row r="6" spans="1:5" x14ac:dyDescent="0.3">
      <c r="A6" s="32"/>
      <c r="B6" s="164"/>
      <c r="C6" s="165"/>
    </row>
    <row r="7" spans="1:5" x14ac:dyDescent="0.3">
      <c r="A7" s="153" t="s">
        <v>35</v>
      </c>
      <c r="B7" s="153"/>
      <c r="C7" s="153"/>
    </row>
    <row r="8" spans="1:5" ht="16.2" thickBot="1" x14ac:dyDescent="0.35"/>
    <row r="9" spans="1:5" ht="16.2" thickBot="1" x14ac:dyDescent="0.35">
      <c r="A9" s="13">
        <v>1</v>
      </c>
      <c r="B9" s="124" t="s">
        <v>36</v>
      </c>
      <c r="C9" s="12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50" t="s">
        <v>5</v>
      </c>
      <c r="B14" s="151"/>
      <c r="C14" s="39">
        <f>SUM(C10:C13)</f>
        <v>2830.7836837090913</v>
      </c>
    </row>
    <row r="17" spans="1:4" x14ac:dyDescent="0.3">
      <c r="A17" s="149" t="s">
        <v>48</v>
      </c>
      <c r="B17" s="149"/>
      <c r="C17" s="149"/>
    </row>
    <row r="18" spans="1:4" x14ac:dyDescent="0.3">
      <c r="A18" s="12"/>
    </row>
    <row r="19" spans="1:4" x14ac:dyDescent="0.3">
      <c r="A19" s="146" t="s">
        <v>49</v>
      </c>
      <c r="B19" s="146"/>
      <c r="C19" s="146"/>
    </row>
    <row r="20" spans="1:4" ht="16.2" thickBot="1" x14ac:dyDescent="0.35"/>
    <row r="21" spans="1:4" ht="16.2" thickBot="1" x14ac:dyDescent="0.35">
      <c r="A21" s="13" t="s">
        <v>50</v>
      </c>
      <c r="B21" s="124" t="s">
        <v>51</v>
      </c>
      <c r="C21" s="124" t="s">
        <v>57</v>
      </c>
      <c r="D21" s="124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47" t="s">
        <v>5</v>
      </c>
      <c r="B24" s="148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55" t="s">
        <v>54</v>
      </c>
      <c r="B27" s="155"/>
      <c r="C27" s="155"/>
      <c r="D27" s="155"/>
    </row>
    <row r="28" spans="1:4" ht="16.2" thickBot="1" x14ac:dyDescent="0.35"/>
    <row r="29" spans="1:4" ht="16.2" thickBot="1" x14ac:dyDescent="0.35">
      <c r="A29" s="13" t="s">
        <v>55</v>
      </c>
      <c r="B29" s="124" t="s">
        <v>56</v>
      </c>
      <c r="C29" s="124" t="s">
        <v>57</v>
      </c>
      <c r="D29" s="124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47" t="s">
        <v>64</v>
      </c>
      <c r="B38" s="148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46" t="s">
        <v>65</v>
      </c>
      <c r="B41" s="146"/>
      <c r="C41" s="146"/>
    </row>
    <row r="42" spans="1:4" ht="16.2" thickBot="1" x14ac:dyDescent="0.35"/>
    <row r="43" spans="1:4" ht="16.2" thickBot="1" x14ac:dyDescent="0.35">
      <c r="A43" s="13" t="s">
        <v>66</v>
      </c>
      <c r="B43" s="124" t="s">
        <v>67</v>
      </c>
      <c r="C43" s="124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7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08" t="s">
        <v>144</v>
      </c>
      <c r="C48" s="107"/>
    </row>
    <row r="49" spans="1:4" ht="16.2" thickBot="1" x14ac:dyDescent="0.35">
      <c r="A49" s="150" t="s">
        <v>5</v>
      </c>
      <c r="B49" s="151"/>
      <c r="C49" s="23">
        <f>SUM(C44:C48)</f>
        <v>618.3035440000001</v>
      </c>
    </row>
    <row r="52" spans="1:4" x14ac:dyDescent="0.3">
      <c r="A52" s="146" t="s">
        <v>69</v>
      </c>
      <c r="B52" s="146"/>
      <c r="C52" s="146"/>
    </row>
    <row r="53" spans="1:4" ht="16.2" thickBot="1" x14ac:dyDescent="0.35"/>
    <row r="54" spans="1:4" ht="16.2" thickBot="1" x14ac:dyDescent="0.35">
      <c r="A54" s="13">
        <v>2</v>
      </c>
      <c r="B54" s="124" t="s">
        <v>70</v>
      </c>
      <c r="C54" s="124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47" t="s">
        <v>5</v>
      </c>
      <c r="B58" s="148"/>
      <c r="C58" s="23">
        <f>SUM(C55:C57)</f>
        <v>2451.1861574088034</v>
      </c>
    </row>
    <row r="59" spans="1:4" x14ac:dyDescent="0.3">
      <c r="A59" s="2"/>
    </row>
    <row r="61" spans="1:4" x14ac:dyDescent="0.3">
      <c r="A61" s="149" t="s">
        <v>71</v>
      </c>
      <c r="B61" s="149"/>
      <c r="C61" s="149"/>
    </row>
    <row r="62" spans="1:4" ht="16.2" thickBot="1" x14ac:dyDescent="0.35"/>
    <row r="63" spans="1:4" ht="16.2" thickBot="1" x14ac:dyDescent="0.35">
      <c r="A63" s="13">
        <v>3</v>
      </c>
      <c r="B63" s="124" t="s">
        <v>72</v>
      </c>
      <c r="C63" s="124" t="s">
        <v>57</v>
      </c>
      <c r="D63" s="124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47" t="s">
        <v>5</v>
      </c>
      <c r="B70" s="148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49" t="s">
        <v>79</v>
      </c>
      <c r="B73" s="149"/>
      <c r="C73" s="149"/>
    </row>
    <row r="76" spans="1:4" x14ac:dyDescent="0.3">
      <c r="A76" s="146" t="s">
        <v>80</v>
      </c>
      <c r="B76" s="146"/>
      <c r="C76" s="146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4" t="s">
        <v>82</v>
      </c>
      <c r="C78" s="124" t="s">
        <v>57</v>
      </c>
      <c r="D78" s="124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0" t="s">
        <v>47</v>
      </c>
      <c r="C84" s="111">
        <f>'Posto 12x36 diurno ISS 2%'!C82</f>
        <v>0</v>
      </c>
      <c r="D84" s="23">
        <f t="shared" si="2"/>
        <v>0</v>
      </c>
    </row>
    <row r="85" spans="1:5" ht="16.2" thickBot="1" x14ac:dyDescent="0.35">
      <c r="A85" s="147" t="s">
        <v>64</v>
      </c>
      <c r="B85" s="148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46" t="s">
        <v>86</v>
      </c>
      <c r="B88" s="146"/>
      <c r="C88" s="146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24" t="s">
        <v>129</v>
      </c>
      <c r="C90" s="124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47" t="s">
        <v>5</v>
      </c>
      <c r="B92" s="148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46" t="s">
        <v>89</v>
      </c>
      <c r="B95" s="146"/>
      <c r="C95" s="146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24" t="s">
        <v>90</v>
      </c>
      <c r="C97" s="124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47" t="s">
        <v>5</v>
      </c>
      <c r="B100" s="148"/>
      <c r="C100" s="39">
        <f>C98+C99</f>
        <v>308.13768684793945</v>
      </c>
    </row>
    <row r="103" spans="1:3" x14ac:dyDescent="0.3">
      <c r="A103" s="149" t="s">
        <v>91</v>
      </c>
      <c r="B103" s="149"/>
      <c r="C103" s="149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4" t="s">
        <v>37</v>
      </c>
    </row>
    <row r="106" spans="1:3" ht="16.2" thickBot="1" x14ac:dyDescent="0.35">
      <c r="A106" s="15" t="s">
        <v>38</v>
      </c>
      <c r="B106" s="16" t="s">
        <v>92</v>
      </c>
      <c r="C106" s="10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7">
        <f>'Planilha de Apoio - P 12 x 36'!D34</f>
        <v>72.938749999999999</v>
      </c>
    </row>
    <row r="108" spans="1:3" ht="16.2" thickBot="1" x14ac:dyDescent="0.35">
      <c r="A108" s="15" t="s">
        <v>41</v>
      </c>
      <c r="B108" s="110" t="s">
        <v>145</v>
      </c>
      <c r="C108" s="107"/>
    </row>
    <row r="109" spans="1:3" ht="16.2" thickBot="1" x14ac:dyDescent="0.35">
      <c r="A109" s="15" t="s">
        <v>42</v>
      </c>
      <c r="B109" s="110" t="s">
        <v>145</v>
      </c>
      <c r="C109" s="107"/>
    </row>
    <row r="110" spans="1:3" ht="16.2" thickBot="1" x14ac:dyDescent="0.35">
      <c r="A110" s="147" t="s">
        <v>64</v>
      </c>
      <c r="B110" s="148"/>
      <c r="C110" s="23">
        <f>SUM(C106:C109)</f>
        <v>176.27208333333334</v>
      </c>
    </row>
    <row r="113" spans="1:4" x14ac:dyDescent="0.3">
      <c r="A113" s="149" t="s">
        <v>94</v>
      </c>
      <c r="B113" s="149"/>
      <c r="C113" s="149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4" t="s">
        <v>57</v>
      </c>
      <c r="D115" s="124" t="s">
        <v>37</v>
      </c>
    </row>
    <row r="116" spans="1:4" ht="16.2" thickBot="1" x14ac:dyDescent="0.35">
      <c r="A116" s="15" t="s">
        <v>38</v>
      </c>
      <c r="B116" s="43" t="s">
        <v>24</v>
      </c>
      <c r="C116" s="10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0.04</v>
      </c>
      <c r="D123" s="45">
        <f>C123*(C$135+D$116+D$117)</f>
        <v>288.83078138433552</v>
      </c>
    </row>
    <row r="124" spans="1:4" ht="16.2" thickBot="1" x14ac:dyDescent="0.35">
      <c r="A124" s="162" t="s">
        <v>64</v>
      </c>
      <c r="B124" s="163"/>
      <c r="C124" s="44">
        <f>C116+C117+C119+C122+C123</f>
        <v>0.27650000000000002</v>
      </c>
      <c r="D124" s="45">
        <f>D116+D117+D119+D122+D123</f>
        <v>1805.5802762304022</v>
      </c>
    </row>
    <row r="127" spans="1:4" x14ac:dyDescent="0.3">
      <c r="A127" s="149" t="s">
        <v>95</v>
      </c>
      <c r="B127" s="149"/>
      <c r="C127" s="149"/>
    </row>
    <row r="128" spans="1:4" ht="16.2" thickBot="1" x14ac:dyDescent="0.35"/>
    <row r="129" spans="1:3" ht="16.2" thickBot="1" x14ac:dyDescent="0.35">
      <c r="A129" s="13"/>
      <c r="B129" s="124" t="s">
        <v>96</v>
      </c>
      <c r="C129" s="124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47" t="s">
        <v>97</v>
      </c>
      <c r="B135" s="148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1805.5802762304022</v>
      </c>
    </row>
    <row r="137" spans="1:3" ht="16.5" customHeight="1" x14ac:dyDescent="0.3">
      <c r="A137" s="160" t="s">
        <v>99</v>
      </c>
      <c r="B137" s="161"/>
      <c r="C137" s="49">
        <f>C135+C136</f>
        <v>7773.1584040059288</v>
      </c>
    </row>
    <row r="138" spans="1:3" ht="16.5" customHeight="1" x14ac:dyDescent="0.3">
      <c r="A138" s="157" t="s">
        <v>118</v>
      </c>
      <c r="B138" s="158"/>
      <c r="C138" s="51">
        <v>2</v>
      </c>
    </row>
    <row r="139" spans="1:3" ht="16.2" thickBot="1" x14ac:dyDescent="0.35">
      <c r="A139" s="159" t="s">
        <v>119</v>
      </c>
      <c r="B139" s="159"/>
      <c r="C139" s="50">
        <f>C137*C138</f>
        <v>15546.316808011858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/>
  <dimension ref="A1:F137"/>
  <sheetViews>
    <sheetView topLeftCell="A130" workbookViewId="0">
      <selection activeCell="D127" sqref="D12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52" t="s">
        <v>100</v>
      </c>
      <c r="B1" s="152"/>
      <c r="C1" s="152"/>
      <c r="D1" s="152"/>
    </row>
    <row r="2" spans="1:5" ht="22.8" x14ac:dyDescent="0.4">
      <c r="A2" s="152" t="s">
        <v>101</v>
      </c>
      <c r="B2" s="152"/>
      <c r="C2" s="152"/>
      <c r="D2" s="152"/>
    </row>
    <row r="3" spans="1:5" x14ac:dyDescent="0.3">
      <c r="A3" s="154"/>
      <c r="B3" s="154"/>
      <c r="C3" s="154"/>
      <c r="D3" s="154"/>
    </row>
    <row r="4" spans="1:5" x14ac:dyDescent="0.3">
      <c r="A4" s="32" t="s">
        <v>109</v>
      </c>
      <c r="B4" s="156" t="s">
        <v>159</v>
      </c>
      <c r="C4" s="156"/>
    </row>
    <row r="5" spans="1:5" x14ac:dyDescent="0.3">
      <c r="A5" s="32" t="s">
        <v>110</v>
      </c>
      <c r="B5" s="156" t="s">
        <v>142</v>
      </c>
      <c r="C5" s="156"/>
      <c r="E5" s="53"/>
    </row>
    <row r="6" spans="1:5" x14ac:dyDescent="0.3">
      <c r="A6" s="32"/>
      <c r="B6" s="156"/>
      <c r="C6" s="156"/>
    </row>
    <row r="7" spans="1:5" x14ac:dyDescent="0.3">
      <c r="A7" s="153" t="s">
        <v>35</v>
      </c>
      <c r="B7" s="153"/>
      <c r="C7" s="153"/>
    </row>
    <row r="8" spans="1:5" ht="16.2" thickBot="1" x14ac:dyDescent="0.35"/>
    <row r="9" spans="1:5" ht="16.2" thickBot="1" x14ac:dyDescent="0.35">
      <c r="A9" s="13">
        <v>1</v>
      </c>
      <c r="B9" s="122" t="s">
        <v>36</v>
      </c>
      <c r="C9" s="122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50" t="s">
        <v>5</v>
      </c>
      <c r="B12" s="151"/>
      <c r="C12" s="39">
        <f>SUM(C10:C11)</f>
        <v>2399.2280000000001</v>
      </c>
    </row>
    <row r="15" spans="1:5" x14ac:dyDescent="0.3">
      <c r="A15" s="149" t="s">
        <v>48</v>
      </c>
      <c r="B15" s="149"/>
      <c r="C15" s="149"/>
    </row>
    <row r="16" spans="1:5" x14ac:dyDescent="0.3">
      <c r="A16" s="12"/>
    </row>
    <row r="17" spans="1:4" x14ac:dyDescent="0.3">
      <c r="A17" s="146" t="s">
        <v>49</v>
      </c>
      <c r="B17" s="146"/>
      <c r="C17" s="146"/>
    </row>
    <row r="18" spans="1:4" ht="16.2" thickBot="1" x14ac:dyDescent="0.35"/>
    <row r="19" spans="1:4" ht="16.2" thickBot="1" x14ac:dyDescent="0.35">
      <c r="A19" s="13" t="s">
        <v>50</v>
      </c>
      <c r="B19" s="122" t="s">
        <v>51</v>
      </c>
      <c r="C19" s="122" t="s">
        <v>57</v>
      </c>
      <c r="D19" s="1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47" t="s">
        <v>5</v>
      </c>
      <c r="B22" s="148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55" t="s">
        <v>54</v>
      </c>
      <c r="B25" s="155"/>
      <c r="C25" s="155"/>
      <c r="D25" s="155"/>
    </row>
    <row r="26" spans="1:4" ht="16.2" thickBot="1" x14ac:dyDescent="0.35"/>
    <row r="27" spans="1:4" ht="16.2" thickBot="1" x14ac:dyDescent="0.35">
      <c r="A27" s="13" t="s">
        <v>55</v>
      </c>
      <c r="B27" s="122" t="s">
        <v>56</v>
      </c>
      <c r="C27" s="122" t="s">
        <v>57</v>
      </c>
      <c r="D27" s="122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47" t="s">
        <v>64</v>
      </c>
      <c r="B36" s="148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46" t="s">
        <v>65</v>
      </c>
      <c r="B39" s="146"/>
      <c r="C39" s="146"/>
    </row>
    <row r="40" spans="1:5" ht="16.2" thickBot="1" x14ac:dyDescent="0.35"/>
    <row r="41" spans="1:5" ht="16.2" thickBot="1" x14ac:dyDescent="0.35">
      <c r="A41" s="13" t="s">
        <v>66</v>
      </c>
      <c r="B41" s="122" t="s">
        <v>67</v>
      </c>
      <c r="C41" s="122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7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8" t="s">
        <v>144</v>
      </c>
      <c r="C46" s="107"/>
    </row>
    <row r="47" spans="1:5" ht="16.2" thickBot="1" x14ac:dyDescent="0.35">
      <c r="A47" s="150" t="s">
        <v>5</v>
      </c>
      <c r="B47" s="151"/>
      <c r="C47" s="23">
        <f>SUM(C42:C46)</f>
        <v>618.3035440000001</v>
      </c>
    </row>
    <row r="50" spans="1:4" x14ac:dyDescent="0.3">
      <c r="A50" s="146" t="s">
        <v>69</v>
      </c>
      <c r="B50" s="146"/>
      <c r="C50" s="146"/>
    </row>
    <row r="51" spans="1:4" ht="16.2" thickBot="1" x14ac:dyDescent="0.35"/>
    <row r="52" spans="1:4" ht="16.2" thickBot="1" x14ac:dyDescent="0.35">
      <c r="A52" s="13">
        <v>2</v>
      </c>
      <c r="B52" s="122" t="s">
        <v>70</v>
      </c>
      <c r="C52" s="122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47" t="s">
        <v>5</v>
      </c>
      <c r="B56" s="148"/>
      <c r="C56" s="23">
        <f>SUM(C53:C55)</f>
        <v>2171.7614475872006</v>
      </c>
    </row>
    <row r="57" spans="1:4" x14ac:dyDescent="0.3">
      <c r="A57" s="2"/>
    </row>
    <row r="59" spans="1:4" x14ac:dyDescent="0.3">
      <c r="A59" s="149" t="s">
        <v>71</v>
      </c>
      <c r="B59" s="149"/>
      <c r="C59" s="149"/>
    </row>
    <row r="60" spans="1:4" ht="16.2" thickBot="1" x14ac:dyDescent="0.35"/>
    <row r="61" spans="1:4" ht="16.2" thickBot="1" x14ac:dyDescent="0.35">
      <c r="A61" s="13">
        <v>3</v>
      </c>
      <c r="B61" s="122" t="s">
        <v>72</v>
      </c>
      <c r="C61" s="122" t="s">
        <v>57</v>
      </c>
      <c r="D61" s="1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47" t="s">
        <v>5</v>
      </c>
      <c r="B68" s="148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49" t="s">
        <v>79</v>
      </c>
      <c r="B71" s="149"/>
      <c r="C71" s="149"/>
    </row>
    <row r="74" spans="1:4" x14ac:dyDescent="0.3">
      <c r="A74" s="146" t="s">
        <v>80</v>
      </c>
      <c r="B74" s="146"/>
      <c r="C74" s="146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2" t="s">
        <v>82</v>
      </c>
      <c r="C76" s="122" t="s">
        <v>57</v>
      </c>
      <c r="D76" s="122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0" t="s">
        <v>47</v>
      </c>
      <c r="C82" s="109">
        <v>0</v>
      </c>
      <c r="D82" s="23">
        <f t="shared" si="1"/>
        <v>0</v>
      </c>
    </row>
    <row r="83" spans="1:6" ht="16.2" thickBot="1" x14ac:dyDescent="0.35">
      <c r="A83" s="147" t="s">
        <v>64</v>
      </c>
      <c r="B83" s="148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46" t="s">
        <v>86</v>
      </c>
      <c r="B86" s="146"/>
      <c r="C86" s="146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122" t="s">
        <v>129</v>
      </c>
      <c r="C88" s="122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47" t="s">
        <v>5</v>
      </c>
      <c r="B90" s="148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46" t="s">
        <v>89</v>
      </c>
      <c r="B93" s="146"/>
      <c r="C93" s="146"/>
    </row>
    <row r="94" spans="1:6" ht="16.2" thickBot="1" x14ac:dyDescent="0.35">
      <c r="A94" s="12"/>
    </row>
    <row r="95" spans="1:6" ht="16.2" thickBot="1" x14ac:dyDescent="0.35">
      <c r="A95" s="13">
        <v>4</v>
      </c>
      <c r="B95" s="122" t="s">
        <v>90</v>
      </c>
      <c r="C95" s="122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47" t="s">
        <v>5</v>
      </c>
      <c r="B98" s="148"/>
      <c r="C98" s="39">
        <f>C96+C97</f>
        <v>281.4052097737374</v>
      </c>
    </row>
    <row r="101" spans="1:3" x14ac:dyDescent="0.3">
      <c r="A101" s="149" t="s">
        <v>91</v>
      </c>
      <c r="B101" s="149"/>
      <c r="C101" s="149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2" t="s">
        <v>37</v>
      </c>
    </row>
    <row r="104" spans="1:3" ht="16.2" thickBot="1" x14ac:dyDescent="0.35">
      <c r="A104" s="15" t="s">
        <v>38</v>
      </c>
      <c r="B104" s="16" t="s">
        <v>92</v>
      </c>
      <c r="C104" s="10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7">
        <f>'Planilha de Apoio - P 12 x 36'!D34</f>
        <v>72.938749999999999</v>
      </c>
    </row>
    <row r="106" spans="1:3" ht="16.2" thickBot="1" x14ac:dyDescent="0.35">
      <c r="A106" s="15" t="s">
        <v>41</v>
      </c>
      <c r="B106" s="110" t="s">
        <v>145</v>
      </c>
      <c r="C106" s="107"/>
    </row>
    <row r="107" spans="1:3" ht="16.2" thickBot="1" x14ac:dyDescent="0.35">
      <c r="A107" s="15" t="s">
        <v>42</v>
      </c>
      <c r="B107" s="110" t="s">
        <v>145</v>
      </c>
      <c r="C107" s="107"/>
    </row>
    <row r="108" spans="1:3" ht="16.2" thickBot="1" x14ac:dyDescent="0.35">
      <c r="A108" s="147" t="s">
        <v>64</v>
      </c>
      <c r="B108" s="148"/>
      <c r="C108" s="23">
        <f>SUM(C104:C107)</f>
        <v>176.27208333333334</v>
      </c>
    </row>
    <row r="111" spans="1:3" x14ac:dyDescent="0.3">
      <c r="A111" s="149" t="s">
        <v>94</v>
      </c>
      <c r="B111" s="149"/>
      <c r="C111" s="149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2" t="s">
        <v>57</v>
      </c>
      <c r="D113" s="122" t="s">
        <v>37</v>
      </c>
    </row>
    <row r="114" spans="1:4" ht="16.2" thickBot="1" x14ac:dyDescent="0.35">
      <c r="A114" s="15" t="s">
        <v>38</v>
      </c>
      <c r="B114" s="43" t="s">
        <v>24</v>
      </c>
      <c r="C114" s="10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0.05</v>
      </c>
      <c r="D121" s="45">
        <f>C121*(C$133+D$114+D$115)</f>
        <v>314.55113721371225</v>
      </c>
    </row>
    <row r="122" spans="1:4" ht="16.2" thickBot="1" x14ac:dyDescent="0.35">
      <c r="A122" s="162" t="s">
        <v>64</v>
      </c>
      <c r="B122" s="163"/>
      <c r="C122" s="44">
        <f>C114+C115+C117+C120+C121</f>
        <v>0.28650000000000003</v>
      </c>
      <c r="D122" s="45">
        <f>D114+D115+D117+D120+D121</f>
        <v>1636.0038610140955</v>
      </c>
    </row>
    <row r="125" spans="1:4" x14ac:dyDescent="0.3">
      <c r="A125" s="149" t="s">
        <v>95</v>
      </c>
      <c r="B125" s="149"/>
      <c r="C125" s="149"/>
    </row>
    <row r="126" spans="1:4" ht="16.2" thickBot="1" x14ac:dyDescent="0.35"/>
    <row r="127" spans="1:4" ht="16.2" thickBot="1" x14ac:dyDescent="0.35">
      <c r="A127" s="13"/>
      <c r="B127" s="122" t="s">
        <v>96</v>
      </c>
      <c r="C127" s="122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47" t="s">
        <v>97</v>
      </c>
      <c r="B133" s="148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1636.0038610140955</v>
      </c>
    </row>
    <row r="135" spans="1:3" x14ac:dyDescent="0.3">
      <c r="A135" s="160" t="s">
        <v>99</v>
      </c>
      <c r="B135" s="161"/>
      <c r="C135" s="49">
        <f>C133+C134</f>
        <v>6835.1962116539671</v>
      </c>
    </row>
    <row r="136" spans="1:3" x14ac:dyDescent="0.3">
      <c r="A136" s="157" t="s">
        <v>118</v>
      </c>
      <c r="B136" s="158"/>
      <c r="C136" s="51">
        <v>2</v>
      </c>
    </row>
    <row r="137" spans="1:3" ht="16.2" thickBot="1" x14ac:dyDescent="0.35">
      <c r="A137" s="159" t="s">
        <v>119</v>
      </c>
      <c r="B137" s="159"/>
      <c r="C137" s="50">
        <f>C135*C136</f>
        <v>13670.392423307934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125:C125"/>
    <mergeCell ref="A133:B133"/>
    <mergeCell ref="A135:B135"/>
    <mergeCell ref="A136:B136"/>
    <mergeCell ref="A137:B137"/>
  </mergeCells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E139"/>
  <sheetViews>
    <sheetView topLeftCell="A133" workbookViewId="0">
      <selection activeCell="G158" sqref="G158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52" t="s">
        <v>100</v>
      </c>
      <c r="B1" s="152"/>
      <c r="C1" s="152"/>
      <c r="D1" s="152"/>
    </row>
    <row r="2" spans="1:5" ht="22.8" x14ac:dyDescent="0.4">
      <c r="A2" s="152" t="s">
        <v>101</v>
      </c>
      <c r="B2" s="152"/>
      <c r="C2" s="152"/>
      <c r="D2" s="152"/>
    </row>
    <row r="3" spans="1:5" ht="27.75" customHeight="1" x14ac:dyDescent="0.3">
      <c r="A3" s="154"/>
      <c r="B3" s="154"/>
      <c r="C3" s="154"/>
      <c r="D3" s="154"/>
    </row>
    <row r="4" spans="1:5" x14ac:dyDescent="0.3">
      <c r="A4" s="32" t="s">
        <v>109</v>
      </c>
      <c r="B4" s="164" t="s">
        <v>159</v>
      </c>
      <c r="C4" s="165"/>
    </row>
    <row r="5" spans="1:5" x14ac:dyDescent="0.3">
      <c r="A5" s="32" t="s">
        <v>110</v>
      </c>
      <c r="B5" s="164" t="s">
        <v>150</v>
      </c>
      <c r="C5" s="165"/>
      <c r="E5" s="53"/>
    </row>
    <row r="6" spans="1:5" x14ac:dyDescent="0.3">
      <c r="A6" s="32"/>
      <c r="B6" s="164"/>
      <c r="C6" s="165"/>
    </row>
    <row r="7" spans="1:5" x14ac:dyDescent="0.3">
      <c r="A7" s="153" t="s">
        <v>35</v>
      </c>
      <c r="B7" s="153"/>
      <c r="C7" s="153"/>
    </row>
    <row r="8" spans="1:5" ht="16.2" thickBot="1" x14ac:dyDescent="0.35"/>
    <row r="9" spans="1:5" ht="16.2" thickBot="1" x14ac:dyDescent="0.35">
      <c r="A9" s="13">
        <v>1</v>
      </c>
      <c r="B9" s="122" t="s">
        <v>36</v>
      </c>
      <c r="C9" s="122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50" t="s">
        <v>5</v>
      </c>
      <c r="B14" s="151"/>
      <c r="C14" s="39">
        <f>SUM(C10:C13)</f>
        <v>2830.7836837090913</v>
      </c>
    </row>
    <row r="17" spans="1:4" x14ac:dyDescent="0.3">
      <c r="A17" s="149" t="s">
        <v>48</v>
      </c>
      <c r="B17" s="149"/>
      <c r="C17" s="149"/>
    </row>
    <row r="18" spans="1:4" x14ac:dyDescent="0.3">
      <c r="A18" s="12"/>
    </row>
    <row r="19" spans="1:4" x14ac:dyDescent="0.3">
      <c r="A19" s="146" t="s">
        <v>49</v>
      </c>
      <c r="B19" s="146"/>
      <c r="C19" s="146"/>
    </row>
    <row r="20" spans="1:4" ht="16.2" thickBot="1" x14ac:dyDescent="0.35"/>
    <row r="21" spans="1:4" ht="16.2" thickBot="1" x14ac:dyDescent="0.35">
      <c r="A21" s="13" t="s">
        <v>50</v>
      </c>
      <c r="B21" s="122" t="s">
        <v>51</v>
      </c>
      <c r="C21" s="122" t="s">
        <v>57</v>
      </c>
      <c r="D21" s="122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47" t="s">
        <v>5</v>
      </c>
      <c r="B24" s="148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55" t="s">
        <v>54</v>
      </c>
      <c r="B27" s="155"/>
      <c r="C27" s="155"/>
      <c r="D27" s="155"/>
    </row>
    <row r="28" spans="1:4" ht="16.2" thickBot="1" x14ac:dyDescent="0.35"/>
    <row r="29" spans="1:4" ht="16.2" thickBot="1" x14ac:dyDescent="0.35">
      <c r="A29" s="13" t="s">
        <v>55</v>
      </c>
      <c r="B29" s="122" t="s">
        <v>56</v>
      </c>
      <c r="C29" s="122" t="s">
        <v>57</v>
      </c>
      <c r="D29" s="122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47" t="s">
        <v>64</v>
      </c>
      <c r="B38" s="148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46" t="s">
        <v>65</v>
      </c>
      <c r="B41" s="146"/>
      <c r="C41" s="146"/>
    </row>
    <row r="42" spans="1:4" ht="16.2" thickBot="1" x14ac:dyDescent="0.35"/>
    <row r="43" spans="1:4" ht="16.2" thickBot="1" x14ac:dyDescent="0.35">
      <c r="A43" s="13" t="s">
        <v>66</v>
      </c>
      <c r="B43" s="122" t="s">
        <v>67</v>
      </c>
      <c r="C43" s="122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7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08" t="s">
        <v>144</v>
      </c>
      <c r="C48" s="107"/>
    </row>
    <row r="49" spans="1:4" ht="16.2" thickBot="1" x14ac:dyDescent="0.35">
      <c r="A49" s="150" t="s">
        <v>5</v>
      </c>
      <c r="B49" s="151"/>
      <c r="C49" s="23">
        <f>SUM(C44:C48)</f>
        <v>618.3035440000001</v>
      </c>
    </row>
    <row r="52" spans="1:4" x14ac:dyDescent="0.3">
      <c r="A52" s="146" t="s">
        <v>69</v>
      </c>
      <c r="B52" s="146"/>
      <c r="C52" s="146"/>
    </row>
    <row r="53" spans="1:4" ht="16.2" thickBot="1" x14ac:dyDescent="0.35"/>
    <row r="54" spans="1:4" ht="16.2" thickBot="1" x14ac:dyDescent="0.35">
      <c r="A54" s="13">
        <v>2</v>
      </c>
      <c r="B54" s="122" t="s">
        <v>70</v>
      </c>
      <c r="C54" s="122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47" t="s">
        <v>5</v>
      </c>
      <c r="B58" s="148"/>
      <c r="C58" s="23">
        <f>SUM(C55:C57)</f>
        <v>2451.1861574088034</v>
      </c>
    </row>
    <row r="59" spans="1:4" x14ac:dyDescent="0.3">
      <c r="A59" s="2"/>
    </row>
    <row r="61" spans="1:4" x14ac:dyDescent="0.3">
      <c r="A61" s="149" t="s">
        <v>71</v>
      </c>
      <c r="B61" s="149"/>
      <c r="C61" s="149"/>
    </row>
    <row r="62" spans="1:4" ht="16.2" thickBot="1" x14ac:dyDescent="0.35"/>
    <row r="63" spans="1:4" ht="16.2" thickBot="1" x14ac:dyDescent="0.35">
      <c r="A63" s="13">
        <v>3</v>
      </c>
      <c r="B63" s="122" t="s">
        <v>72</v>
      </c>
      <c r="C63" s="122" t="s">
        <v>57</v>
      </c>
      <c r="D63" s="122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47" t="s">
        <v>5</v>
      </c>
      <c r="B70" s="148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49" t="s">
        <v>79</v>
      </c>
      <c r="B73" s="149"/>
      <c r="C73" s="149"/>
    </row>
    <row r="76" spans="1:4" x14ac:dyDescent="0.3">
      <c r="A76" s="146" t="s">
        <v>80</v>
      </c>
      <c r="B76" s="146"/>
      <c r="C76" s="146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2" t="s">
        <v>82</v>
      </c>
      <c r="C78" s="122" t="s">
        <v>57</v>
      </c>
      <c r="D78" s="122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0" t="s">
        <v>47</v>
      </c>
      <c r="C84" s="111">
        <f>'Posto 12x36 diurno ISS 2%'!C82</f>
        <v>0</v>
      </c>
      <c r="D84" s="23">
        <f t="shared" si="2"/>
        <v>0</v>
      </c>
    </row>
    <row r="85" spans="1:5" ht="16.2" thickBot="1" x14ac:dyDescent="0.35">
      <c r="A85" s="147" t="s">
        <v>64</v>
      </c>
      <c r="B85" s="148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46" t="s">
        <v>86</v>
      </c>
      <c r="B88" s="146"/>
      <c r="C88" s="146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22" t="s">
        <v>129</v>
      </c>
      <c r="C90" s="122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47" t="s">
        <v>5</v>
      </c>
      <c r="B92" s="148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46" t="s">
        <v>89</v>
      </c>
      <c r="B95" s="146"/>
      <c r="C95" s="146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22" t="s">
        <v>90</v>
      </c>
      <c r="C97" s="122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47" t="s">
        <v>5</v>
      </c>
      <c r="B100" s="148"/>
      <c r="C100" s="39">
        <f>C98+C99</f>
        <v>308.13768684793945</v>
      </c>
    </row>
    <row r="103" spans="1:3" x14ac:dyDescent="0.3">
      <c r="A103" s="149" t="s">
        <v>91</v>
      </c>
      <c r="B103" s="149"/>
      <c r="C103" s="149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2" t="s">
        <v>37</v>
      </c>
    </row>
    <row r="106" spans="1:3" ht="16.2" thickBot="1" x14ac:dyDescent="0.35">
      <c r="A106" s="15" t="s">
        <v>38</v>
      </c>
      <c r="B106" s="16" t="s">
        <v>92</v>
      </c>
      <c r="C106" s="10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7">
        <f>'Planilha de Apoio - P 12 x 36'!D34</f>
        <v>72.938749999999999</v>
      </c>
    </row>
    <row r="108" spans="1:3" ht="16.2" thickBot="1" x14ac:dyDescent="0.35">
      <c r="A108" s="15" t="s">
        <v>41</v>
      </c>
      <c r="B108" s="110" t="s">
        <v>145</v>
      </c>
      <c r="C108" s="107"/>
    </row>
    <row r="109" spans="1:3" ht="16.2" thickBot="1" x14ac:dyDescent="0.35">
      <c r="A109" s="15" t="s">
        <v>42</v>
      </c>
      <c r="B109" s="110" t="s">
        <v>145</v>
      </c>
      <c r="C109" s="107"/>
    </row>
    <row r="110" spans="1:3" ht="16.2" thickBot="1" x14ac:dyDescent="0.35">
      <c r="A110" s="147" t="s">
        <v>64</v>
      </c>
      <c r="B110" s="148"/>
      <c r="C110" s="23">
        <f>SUM(C106:C109)</f>
        <v>176.27208333333334</v>
      </c>
    </row>
    <row r="113" spans="1:4" x14ac:dyDescent="0.3">
      <c r="A113" s="149" t="s">
        <v>94</v>
      </c>
      <c r="B113" s="149"/>
      <c r="C113" s="149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2" t="s">
        <v>57</v>
      </c>
      <c r="D115" s="122" t="s">
        <v>37</v>
      </c>
    </row>
    <row r="116" spans="1:4" ht="16.2" thickBot="1" x14ac:dyDescent="0.35">
      <c r="A116" s="15" t="s">
        <v>38</v>
      </c>
      <c r="B116" s="43" t="s">
        <v>24</v>
      </c>
      <c r="C116" s="10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0.05</v>
      </c>
      <c r="D123" s="45">
        <f>C123*(C$135+D$116+D$117)</f>
        <v>361.0384767304194</v>
      </c>
    </row>
    <row r="124" spans="1:4" ht="16.2" thickBot="1" x14ac:dyDescent="0.35">
      <c r="A124" s="162" t="s">
        <v>64</v>
      </c>
      <c r="B124" s="163"/>
      <c r="C124" s="44">
        <f>C116+C117+C119+C122+C123</f>
        <v>0.28650000000000003</v>
      </c>
      <c r="D124" s="45">
        <f>D116+D117+D119+D122+D123</f>
        <v>1877.7879715764861</v>
      </c>
    </row>
    <row r="127" spans="1:4" x14ac:dyDescent="0.3">
      <c r="A127" s="149" t="s">
        <v>95</v>
      </c>
      <c r="B127" s="149"/>
      <c r="C127" s="149"/>
    </row>
    <row r="128" spans="1:4" ht="16.2" thickBot="1" x14ac:dyDescent="0.35"/>
    <row r="129" spans="1:3" ht="16.2" thickBot="1" x14ac:dyDescent="0.35">
      <c r="A129" s="13"/>
      <c r="B129" s="122" t="s">
        <v>96</v>
      </c>
      <c r="C129" s="122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47" t="s">
        <v>97</v>
      </c>
      <c r="B135" s="148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1877.7879715764861</v>
      </c>
    </row>
    <row r="137" spans="1:3" ht="16.5" customHeight="1" x14ac:dyDescent="0.3">
      <c r="A137" s="160" t="s">
        <v>99</v>
      </c>
      <c r="B137" s="161"/>
      <c r="C137" s="49">
        <f>C135+C136</f>
        <v>7845.3660993520134</v>
      </c>
    </row>
    <row r="138" spans="1:3" ht="16.5" customHeight="1" x14ac:dyDescent="0.3">
      <c r="A138" s="157" t="s">
        <v>118</v>
      </c>
      <c r="B138" s="158"/>
      <c r="C138" s="51">
        <v>2</v>
      </c>
    </row>
    <row r="139" spans="1:3" ht="16.2" thickBot="1" x14ac:dyDescent="0.35">
      <c r="A139" s="159" t="s">
        <v>119</v>
      </c>
      <c r="B139" s="159"/>
      <c r="C139" s="50">
        <f>C137*C138</f>
        <v>15690.732198704027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2</vt:i4>
      </vt:variant>
    </vt:vector>
  </HeadingPairs>
  <TitlesOfParts>
    <vt:vector size="12" baseType="lpstr">
      <vt:lpstr>Resumo postos</vt:lpstr>
      <vt:lpstr>Posto 12x36 diurno ISS 2%</vt:lpstr>
      <vt:lpstr>Posto 12x36 noturno ISS 2%</vt:lpstr>
      <vt:lpstr>Posto 12x36 diurno ISS 3%</vt:lpstr>
      <vt:lpstr>Posto 12x36 noturno ISS 3%</vt:lpstr>
      <vt:lpstr>Posto 12x36 diurno ISS 4%</vt:lpstr>
      <vt:lpstr>Posto 12x36 noturno ISS 4%</vt:lpstr>
      <vt:lpstr>Posto 12x36 diurno ISS 5%</vt:lpstr>
      <vt:lpstr>Posto 12x36 noturno ISS 5%</vt:lpstr>
      <vt:lpstr>Planilha de Apoio - P 12 x 36</vt:lpstr>
      <vt:lpstr>'Posto 12x36 diurno ISS 2%'!Area_de_impressao</vt:lpstr>
      <vt:lpstr>'Posto 12x36 noturno ISS 2%'!Area_de_impressao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2022-03-28T20:07:53Z</dcterms:modified>
</cp:coreProperties>
</file>